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 activeTab="4"/>
  </bookViews>
  <sheets>
    <sheet name="1кв" sheetId="22" r:id="rId1"/>
    <sheet name="2кв" sheetId="23" r:id="rId2"/>
    <sheet name="3кв" sheetId="24" r:id="rId3"/>
    <sheet name="4кв" sheetId="25" r:id="rId4"/>
    <sheet name="отчет" sheetId="26" r:id="rId5"/>
  </sheets>
  <externalReferences>
    <externalReference r:id="rId6"/>
    <externalReference r:id="rId7"/>
  </externalReferences>
  <definedNames>
    <definedName name="_xlnm.Print_Area" localSheetId="0">'1кв'!$A$1:$E$56</definedName>
    <definedName name="_xlnm.Print_Area" localSheetId="1">'2кв'!$A$1:$E$59</definedName>
    <definedName name="_xlnm.Print_Area" localSheetId="2">'3кв'!$A$1:$E$64</definedName>
    <definedName name="_xlnm.Print_Area" localSheetId="3">'4кв'!$A$1:$E$57</definedName>
    <definedName name="_xlnm.Print_Area" localSheetId="4">отчет!$A$1:$C$45</definedName>
  </definedNames>
  <calcPr calcId="152511"/>
</workbook>
</file>

<file path=xl/calcChain.xml><?xml version="1.0" encoding="utf-8"?>
<calcChain xmlns="http://schemas.openxmlformats.org/spreadsheetml/2006/main">
  <c r="C39" i="26" l="1"/>
  <c r="C44" i="26"/>
  <c r="D38" i="26"/>
  <c r="C36" i="26"/>
  <c r="C35" i="26"/>
  <c r="C34" i="26"/>
  <c r="C33" i="26"/>
  <c r="C32" i="26"/>
  <c r="C31" i="26"/>
  <c r="C29" i="26" s="1"/>
  <c r="C28" i="26"/>
  <c r="C27" i="26"/>
  <c r="C26" i="26"/>
  <c r="C25" i="26"/>
  <c r="C24" i="26"/>
  <c r="C23" i="26"/>
  <c r="C22" i="26"/>
  <c r="C21" i="26"/>
  <c r="C20" i="26"/>
  <c r="C38" i="26" l="1"/>
  <c r="C14" i="26" l="1"/>
  <c r="C15" i="26"/>
  <c r="C16" i="26"/>
  <c r="C17" i="26"/>
  <c r="C13" i="26"/>
  <c r="C6" i="26"/>
  <c r="B49" i="25"/>
  <c r="E32" i="25"/>
  <c r="D18" i="26"/>
  <c r="C18" i="26"/>
  <c r="B55" i="25"/>
  <c r="B54" i="25"/>
  <c r="B53" i="25"/>
  <c r="E30" i="25"/>
  <c r="F20" i="25"/>
  <c r="E22" i="25" s="1"/>
  <c r="E23" i="25" l="1"/>
  <c r="B56" i="25" s="1"/>
  <c r="B57" i="25" s="1"/>
  <c r="B56" i="24"/>
  <c r="E39" i="24"/>
  <c r="E32" i="24" l="1"/>
  <c r="E31" i="24"/>
  <c r="E34" i="24"/>
  <c r="E29" i="24"/>
  <c r="E36" i="24"/>
  <c r="E32" i="23" l="1"/>
  <c r="B62" i="24" l="1"/>
  <c r="B61" i="24"/>
  <c r="B60" i="24"/>
  <c r="F20" i="24"/>
  <c r="E22" i="24" s="1"/>
  <c r="B57" i="23"/>
  <c r="B56" i="23"/>
  <c r="B55" i="23"/>
  <c r="E23" i="23"/>
  <c r="F20" i="23"/>
  <c r="E22" i="23" s="1"/>
  <c r="E34" i="23" l="1"/>
  <c r="B58" i="23" s="1"/>
  <c r="E23" i="24"/>
  <c r="B63" i="24" s="1"/>
  <c r="B64" i="24" s="1"/>
  <c r="E29" i="22"/>
  <c r="F20" i="22"/>
  <c r="B54" i="22" l="1"/>
  <c r="B53" i="22"/>
  <c r="B52" i="22"/>
  <c r="E22" i="22"/>
  <c r="E23" i="22" l="1"/>
  <c r="E31" i="22" s="1"/>
  <c r="B55" i="22" s="1"/>
  <c r="B56" i="22" l="1"/>
  <c r="B51" i="23" s="1"/>
  <c r="B59" i="23" s="1"/>
</calcChain>
</file>

<file path=xl/sharedStrings.xml><?xml version="1.0" encoding="utf-8"?>
<sst xmlns="http://schemas.openxmlformats.org/spreadsheetml/2006/main" count="374" uniqueCount="132">
  <si>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</si>
  <si>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</si>
  <si>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</si>
  <si>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</si>
  <si>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</si>
  <si>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</si>
  <si>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</si>
  <si>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</si>
  <si>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</si>
  <si>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</si>
  <si>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</si>
  <si>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</si>
  <si>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</si>
  <si>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</si>
  <si>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</si>
  <si>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</si>
  <si>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</si>
  <si>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</si>
  <si>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</si>
  <si>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</si>
  <si>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</si>
  <si>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</si>
  <si>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</si>
  <si>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</si>
  <si>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Свердлова, д. 37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</si>
  <si>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Горбаневой Таисии Александровны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</si>
  <si>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№24 от 23.03.2015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</si>
  <si>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№25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</si>
  <si>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</si>
  <si>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</si>
  <si>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</si>
  <si>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</si>
  <si>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Заказчик - Собственники МКД, в лице председателя совета МКД Горбанева Т.А.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</si>
  <si>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</si>
  <si>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</si>
  <si>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</si>
  <si>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в т.ч. Оплачено</t>
  </si>
  <si>
    <t xml:space="preserve">Расходы по содержанию и тек. Ремонту </t>
  </si>
  <si>
    <t>Остаток на начало квартала</t>
  </si>
  <si>
    <t>не жилые помещения библиотека</t>
  </si>
  <si>
    <t>определена приложением № 9 к договору</t>
  </si>
  <si>
    <t xml:space="preserve">Расходы по управлению МКД </t>
  </si>
  <si>
    <t>интернет ТТК</t>
  </si>
  <si>
    <t xml:space="preserve">Услуги по содержанию многоквартирного дома </t>
  </si>
  <si>
    <t>ИТОГО</t>
  </si>
  <si>
    <t>интернет Ростелеком</t>
  </si>
  <si>
    <t>интернет Квант-телеком</t>
  </si>
  <si>
    <t>холодная вода на СОИ</t>
  </si>
  <si>
    <t>горячая вода на СОИ</t>
  </si>
  <si>
    <t>электроэнергия на СОИ</t>
  </si>
  <si>
    <t>водоотведение на СОИ</t>
  </si>
  <si>
    <t>Дезинсекция, дератизация</t>
  </si>
  <si>
    <t>за 1 квартал 2023 года</t>
  </si>
  <si>
    <t>"31" 03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</si>
  <si>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</si>
  <si>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 xml:space="preserve">           2. Всего за период с "01" 01 2023 г. по "31" 03 2023 г. выполнено работ (оказано услуг) на общую сумму триста восемнадцать тысяч семьсот  восемьдесят пять рублей 52 копейки</t>
  </si>
  <si>
    <t>Исполнитель - ООО ЖКХ "Локомотив", в лице директора  Бовкун А.А.</t>
  </si>
  <si>
    <t>S дома = 4325,3+63,5 ( не жилые) = 4388,8м2</t>
  </si>
  <si>
    <t>Предъявлено населению 318201,06</t>
  </si>
  <si>
    <t>за 2 квартал 2023 года</t>
  </si>
  <si>
    <t>"30" 06  2023 г.</t>
  </si>
  <si>
    <t>2 квартал</t>
  </si>
  <si>
    <t>за 3 квартал 2023 года</t>
  </si>
  <si>
    <t>"30" 09  2023 г.</t>
  </si>
  <si>
    <t>3 квартал</t>
  </si>
  <si>
    <t>ремонт и окраска скамеек(смета)</t>
  </si>
  <si>
    <t>замена фанового стояка</t>
  </si>
  <si>
    <t>июнь</t>
  </si>
  <si>
    <t>ч/ч</t>
  </si>
  <si>
    <t>Поверка ОДПУ ТЭ</t>
  </si>
  <si>
    <t xml:space="preserve">           2. Всего за период с "01" 04 2023 г. по "30" 06 2023 г. выполнено работ (оказано услуг) на общую сумму двести девяносто одна тысяча девятьсот пятьдесят четыре рубля 10 копеек</t>
  </si>
  <si>
    <t>Предъявлено населению 3294676,53</t>
  </si>
  <si>
    <t>заделка продухов сеткой (кв.47)</t>
  </si>
  <si>
    <t>ремонт мягкой кровли (кв.15)</t>
  </si>
  <si>
    <t>ремонт отопления (смета)</t>
  </si>
  <si>
    <t>бетонирование отдельн.мест входов (кв.64)</t>
  </si>
  <si>
    <t>окраска дверей входных групп (смета)</t>
  </si>
  <si>
    <t>июль</t>
  </si>
  <si>
    <t>август</t>
  </si>
  <si>
    <t>покраска урн (смета)</t>
  </si>
  <si>
    <t xml:space="preserve">монтаж решетки для чистки обуви </t>
  </si>
  <si>
    <t>Тех.диагностирование ВДГО</t>
  </si>
  <si>
    <t xml:space="preserve">           2. Всего за период с "01" 07 2023 г. по "30" 09 2023 г. выполнено работ (оказано услуг) на общую сумму триста восемьдесят семь тысяч двести двадцать пять рублей 55 копеек.</t>
  </si>
  <si>
    <t>Предъявлено населению 334939,88</t>
  </si>
  <si>
    <t>за 4 квартал 2023 года</t>
  </si>
  <si>
    <t>31.12.2023 г.</t>
  </si>
  <si>
    <t>Частичный ремонт мягкой кровли (кв.57)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</si>
  <si>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</si>
  <si>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</si>
  <si>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</si>
  <si>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</si>
  <si>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</si>
  <si>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</si>
  <si>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</si>
  <si>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 xml:space="preserve">Оплачено не жилые помещения </t>
  </si>
  <si>
    <t>Оплачено за размещение оборудования в МОП интернет Ростелеком</t>
  </si>
  <si>
    <t>Оплачено за размещение оборудования в МОП интернет ТТК</t>
  </si>
  <si>
    <t>Оплачено за размещение оборудования в МОП интернет Квант телеком</t>
  </si>
  <si>
    <t>Итого доходов:</t>
  </si>
  <si>
    <t>Расходы:</t>
  </si>
  <si>
    <t>Холодная вода на СОИ</t>
  </si>
  <si>
    <t>Горячая вода на СОИ</t>
  </si>
  <si>
    <t>Электроэнергия на СОИ</t>
  </si>
  <si>
    <t>Водоотведение на СОИ</t>
  </si>
  <si>
    <t>работы по договору, всего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</si>
  <si>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</si>
  <si>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</si>
  <si>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</si>
  <si>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</si>
  <si>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</si>
  <si>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</si>
  <si>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</si>
  <si>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</si>
  <si>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</si>
  <si>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</si>
  <si>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октябрь</t>
  </si>
  <si>
    <t>4 квартал</t>
  </si>
  <si>
    <t>по ж.д. ул. Свердлова, д. 37</t>
  </si>
  <si>
    <t xml:space="preserve">           2. Всего за период с "01" 10 2023 г. по "31" 12 2023 г. выполнено работ (оказано услуг) на общую сумму триста двадцать девять тысяч триста девяносто  один рубль 10 копеек.</t>
  </si>
  <si>
    <t>Предъявлено населению 343356,58</t>
  </si>
  <si>
    <t>Начислено всего 1291174,05</t>
  </si>
  <si>
    <t>* горячая вода на СОИ - 33694,1</t>
  </si>
  <si>
    <t>* водоотведение на СОИ- 43819,4</t>
  </si>
  <si>
    <t>* холодная вода на СОИ - 22742,06</t>
  </si>
  <si>
    <t>* электроэнергия на СОИ- 17896,65</t>
  </si>
  <si>
    <t>Непредвиденные работы 37 ч/ч</t>
  </si>
  <si>
    <t xml:space="preserve">   * Поверка ОДПУ ТЭ</t>
  </si>
  <si>
    <t xml:space="preserve">   * Ремонт и окраска скамеек (смета)</t>
  </si>
  <si>
    <t xml:space="preserve">   * Тех.диагностирование ВДГО</t>
  </si>
  <si>
    <t xml:space="preserve">   * Ремонт отопления (смета)</t>
  </si>
  <si>
    <t xml:space="preserve">   * Окраска дверей входных групп (смета)</t>
  </si>
  <si>
    <t xml:space="preserve">   * Покраска урн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</si>
</sst>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_-* #,##0.00_р_._-;\-* #,##0.00_р_._-;_-* \-??_р_._-;_-@_-"/>
    <numFmt numFmtId="167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11" fillId="0" borderId="0"/>
    <xf numFmtId="0" fontId="12" fillId="0" borderId="0"/>
    <xf numFmtId="166" fontId="12" fillId="0" borderId="0" applyFill="0" applyBorder="0" applyAlignment="0" applyProtection="0"/>
    <xf numFmtId="0" fontId="12" fillId="0" borderId="0"/>
  </cellStyleXfs>
  <cellXfs count="8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2" borderId="0" xfId="0" applyFont="1" applyFill="1"/>
    <xf numFmtId="43" fontId="3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3" fontId="6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3" fontId="6" fillId="0" borderId="0" xfId="1" applyFont="1"/>
    <xf numFmtId="43" fontId="3" fillId="0" borderId="0" xfId="1" applyFont="1"/>
    <xf numFmtId="0" fontId="3" fillId="0" borderId="0" xfId="0" applyFont="1" applyAlignment="1">
      <alignment horizontal="center" wrapText="1"/>
    </xf>
    <xf numFmtId="0" fontId="10" fillId="0" borderId="0" xfId="0" applyFont="1"/>
    <xf numFmtId="43" fontId="6" fillId="0" borderId="0" xfId="0" applyNumberFormat="1" applyFont="1"/>
    <xf numFmtId="0" fontId="9" fillId="0" borderId="1" xfId="0" applyFont="1" applyBorder="1" applyAlignment="1">
      <alignment wrapText="1"/>
    </xf>
    <xf numFmtId="0" fontId="6" fillId="0" borderId="1" xfId="0" applyFont="1" applyBorder="1"/>
    <xf numFmtId="164" fontId="3" fillId="2" borderId="1" xfId="1" applyNumberFormat="1" applyFont="1" applyFill="1" applyBorder="1" applyAlignment="1">
      <alignment horizontal="right" vertical="center" wrapText="1"/>
    </xf>
    <xf numFmtId="43" fontId="3" fillId="0" borderId="0" xfId="1" applyFont="1" applyAlignment="1">
      <alignment horizontal="right"/>
    </xf>
    <xf numFmtId="0" fontId="4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4" xfId="0" applyFont="1" applyBorder="1" applyAlignment="1">
      <alignment wrapText="1"/>
    </xf>
    <xf numFmtId="0" fontId="13" fillId="0" borderId="0" xfId="0" applyFont="1" applyAlignment="1"/>
    <xf numFmtId="0" fontId="9" fillId="0" borderId="0" xfId="0" applyFont="1" applyAlignment="1"/>
    <xf numFmtId="0" fontId="9" fillId="0" borderId="0" xfId="0" applyFont="1"/>
    <xf numFmtId="49" fontId="9" fillId="0" borderId="1" xfId="0" applyNumberFormat="1" applyFont="1" applyBorder="1"/>
    <xf numFmtId="167" fontId="6" fillId="0" borderId="1" xfId="1" applyNumberFormat="1" applyFont="1" applyBorder="1" applyAlignment="1">
      <alignment horizontal="center"/>
    </xf>
    <xf numFmtId="4" fontId="13" fillId="0" borderId="0" xfId="0" applyNumberFormat="1" applyFont="1"/>
    <xf numFmtId="0" fontId="9" fillId="0" borderId="0" xfId="0" applyFont="1" applyAlignment="1">
      <alignment horizontal="left"/>
    </xf>
    <xf numFmtId="49" fontId="3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/>
    <xf numFmtId="43" fontId="3" fillId="2" borderId="1" xfId="1" applyFont="1" applyFill="1" applyBorder="1" applyAlignment="1">
      <alignment horizontal="center"/>
    </xf>
    <xf numFmtId="164" fontId="3" fillId="0" borderId="0" xfId="1" applyNumberFormat="1" applyFont="1" applyBorder="1"/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4" fontId="9" fillId="0" borderId="0" xfId="0" applyNumberFormat="1" applyFont="1"/>
    <xf numFmtId="0" fontId="9" fillId="0" borderId="0" xfId="0" applyFont="1" applyBorder="1"/>
    <xf numFmtId="164" fontId="3" fillId="0" borderId="1" xfId="1" applyNumberFormat="1" applyFont="1" applyBorder="1" applyAlignment="1">
      <alignment horizontal="right"/>
    </xf>
    <xf numFmtId="0" fontId="3" fillId="0" borderId="5" xfId="0" applyFont="1" applyBorder="1" applyAlignment="1">
      <alignment vertical="center" wrapText="1"/>
    </xf>
    <xf numFmtId="43" fontId="0" fillId="0" borderId="0" xfId="0" applyNumberFormat="1"/>
    <xf numFmtId="49" fontId="9" fillId="0" borderId="3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left"/>
    </xf>
    <xf numFmtId="43" fontId="6" fillId="0" borderId="1" xfId="1" applyFont="1" applyBorder="1" applyAlignment="1">
      <alignment horizontal="center"/>
    </xf>
    <xf numFmtId="49" fontId="15" fillId="0" borderId="1" xfId="0" applyNumberFormat="1" applyFont="1" applyBorder="1" applyAlignment="1">
      <alignment horizontal="left"/>
    </xf>
    <xf numFmtId="164" fontId="6" fillId="0" borderId="1" xfId="1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43" fontId="9" fillId="0" borderId="2" xfId="1" applyFont="1" applyBorder="1" applyAlignment="1">
      <alignment horizontal="left"/>
    </xf>
    <xf numFmtId="164" fontId="9" fillId="0" borderId="0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left"/>
    </xf>
  </cellXfs>
  <cellStyles count="6">
    <cellStyle name="Excel Built-in Normal" xfId="2"/>
    <cellStyle name="Обычный" xfId="0" builtinId="0"/>
    <cellStyle name="Обычный 2" xfId="3"/>
    <cellStyle name="Обычный 3" xfId="5"/>
    <cellStyle name="Финансовый" xfId="1" builtinId="3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ff\&#1086;&#1073;&#1097;&#1072;&#1082;\&#1040;&#1050;&#1058;&#1099;%20&#1087;&#1088;&#1080;&#1077;&#1084;&#1082;&#1080;%20&#1086;&#1082;&#1072;&#1079;&#1072;&#1085;&#1085;&#1099;&#1093;%20&#1091;&#1089;&#1083;&#1091;&#1075;\2023\sv35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ff\&#1086;&#1073;&#1097;&#1072;&#1082;\&#1040;&#1050;&#1058;&#1099;%20&#1087;&#1088;&#1080;&#1077;&#1084;&#1082;&#1080;%20&#1086;&#1082;&#1072;&#1079;&#1072;&#1085;&#1085;&#1099;&#1093;%20&#1091;&#1089;&#1083;&#1091;&#1075;\2023\sv37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в"/>
      <sheetName val="2кв"/>
      <sheetName val="3кв"/>
      <sheetName val="4кв"/>
      <sheetName val="отчет"/>
    </sheetNames>
    <sheetDataSet>
      <sheetData sheetId="0">
        <row r="21">
          <cell r="E21">
            <v>107756.64300000001</v>
          </cell>
        </row>
        <row r="49">
          <cell r="B49">
            <v>162816.64000000001</v>
          </cell>
        </row>
        <row r="50">
          <cell r="B50">
            <v>7668.81</v>
          </cell>
        </row>
        <row r="51">
          <cell r="B51">
            <v>1050</v>
          </cell>
        </row>
        <row r="52">
          <cell r="B52">
            <v>990</v>
          </cell>
        </row>
        <row r="53">
          <cell r="B53">
            <v>600</v>
          </cell>
        </row>
      </sheetData>
      <sheetData sheetId="1">
        <row r="21">
          <cell r="E21">
            <v>107756.64300000001</v>
          </cell>
        </row>
        <row r="49">
          <cell r="B49">
            <v>177206.1</v>
          </cell>
        </row>
        <row r="50">
          <cell r="B50">
            <v>11379</v>
          </cell>
        </row>
        <row r="51">
          <cell r="B51">
            <v>1050</v>
          </cell>
        </row>
        <row r="52">
          <cell r="B52">
            <v>990</v>
          </cell>
        </row>
        <row r="53">
          <cell r="B53">
            <v>600</v>
          </cell>
        </row>
      </sheetData>
      <sheetData sheetId="2">
        <row r="21">
          <cell r="E21">
            <v>120565.31099999999</v>
          </cell>
        </row>
        <row r="49">
          <cell r="B49">
            <v>169839.54</v>
          </cell>
        </row>
        <row r="50">
          <cell r="B50">
            <v>16247.56</v>
          </cell>
        </row>
        <row r="51">
          <cell r="B51">
            <v>1050</v>
          </cell>
        </row>
        <row r="52">
          <cell r="B52">
            <v>990</v>
          </cell>
        </row>
        <row r="53">
          <cell r="B53">
            <v>600</v>
          </cell>
        </row>
      </sheetData>
      <sheetData sheetId="3">
        <row r="21">
          <cell r="E21">
            <v>120565.31099999999</v>
          </cell>
        </row>
        <row r="50">
          <cell r="B50">
            <v>191315.89</v>
          </cell>
        </row>
        <row r="51">
          <cell r="B51">
            <v>13353.83</v>
          </cell>
        </row>
        <row r="52">
          <cell r="B52">
            <v>1050</v>
          </cell>
        </row>
        <row r="53">
          <cell r="B53">
            <v>990</v>
          </cell>
        </row>
        <row r="54">
          <cell r="B54">
            <v>600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в"/>
      <sheetName val="2кв"/>
      <sheetName val="3кв"/>
      <sheetName val="4кв"/>
      <sheetName val="отчет"/>
    </sheetNames>
    <sheetDataSet>
      <sheetData sheetId="0">
        <row r="22">
          <cell r="E22">
            <v>185646.24</v>
          </cell>
        </row>
        <row r="23">
          <cell r="E23">
            <v>71361.888000000006</v>
          </cell>
        </row>
        <row r="24">
          <cell r="E24">
            <v>0</v>
          </cell>
        </row>
        <row r="25">
          <cell r="E25">
            <v>5637.54</v>
          </cell>
        </row>
        <row r="26">
          <cell r="E26">
            <v>10860.41</v>
          </cell>
        </row>
        <row r="27">
          <cell r="E27">
            <v>4088.55</v>
          </cell>
        </row>
        <row r="28">
          <cell r="E28">
            <v>11415.55</v>
          </cell>
        </row>
        <row r="29">
          <cell r="E29">
            <v>29775.34</v>
          </cell>
        </row>
        <row r="31">
          <cell r="E31">
            <v>318785.51799999998</v>
          </cell>
        </row>
      </sheetData>
      <sheetData sheetId="1">
        <row r="22">
          <cell r="E22">
            <v>185646.24</v>
          </cell>
        </row>
        <row r="23">
          <cell r="E23">
            <v>71361.888000000006</v>
          </cell>
        </row>
        <row r="25">
          <cell r="E25">
            <v>4312.3599999999997</v>
          </cell>
        </row>
        <row r="26">
          <cell r="E26">
            <v>0</v>
          </cell>
        </row>
        <row r="27">
          <cell r="E27">
            <v>4520.2</v>
          </cell>
        </row>
        <row r="28">
          <cell r="E28">
            <v>6751.2219999999998</v>
          </cell>
        </row>
        <row r="29">
          <cell r="E29">
            <v>2656.79</v>
          </cell>
        </row>
        <row r="30">
          <cell r="E30">
            <v>1542</v>
          </cell>
        </row>
        <row r="31">
          <cell r="E31">
            <v>11388.2</v>
          </cell>
        </row>
        <row r="32">
          <cell r="E32">
            <v>3775.2</v>
          </cell>
        </row>
        <row r="34">
          <cell r="E34">
            <v>291954.09999999998</v>
          </cell>
        </row>
      </sheetData>
      <sheetData sheetId="2">
        <row r="22">
          <cell r="E22">
            <v>207634.12800000003</v>
          </cell>
        </row>
        <row r="23">
          <cell r="E23">
            <v>79788.384000000005</v>
          </cell>
        </row>
        <row r="24">
          <cell r="E24">
            <v>689.68</v>
          </cell>
        </row>
        <row r="25">
          <cell r="E25">
            <v>3767.96</v>
          </cell>
        </row>
        <row r="26">
          <cell r="E26">
            <v>10227.44</v>
          </cell>
        </row>
        <row r="27">
          <cell r="E27">
            <v>4825.75</v>
          </cell>
        </row>
        <row r="28">
          <cell r="E28">
            <v>8240.0400000000009</v>
          </cell>
        </row>
        <row r="29">
          <cell r="E29">
            <v>6603.45</v>
          </cell>
        </row>
        <row r="30">
          <cell r="E30">
            <v>18000</v>
          </cell>
        </row>
        <row r="31">
          <cell r="E31">
            <v>520.14</v>
          </cell>
        </row>
        <row r="32">
          <cell r="E32">
            <v>2080.56</v>
          </cell>
        </row>
        <row r="33">
          <cell r="E33">
            <v>22371.93</v>
          </cell>
        </row>
        <row r="34">
          <cell r="E34">
            <v>520.14</v>
          </cell>
        </row>
        <row r="35">
          <cell r="E35">
            <v>18638.400000000001</v>
          </cell>
        </row>
        <row r="36">
          <cell r="E36">
            <v>1560.42</v>
          </cell>
        </row>
        <row r="37">
          <cell r="E37">
            <v>1757.13</v>
          </cell>
        </row>
        <row r="39">
          <cell r="E39">
            <v>387225.55200000008</v>
          </cell>
        </row>
      </sheetData>
      <sheetData sheetId="3">
        <row r="22">
          <cell r="E22">
            <v>207634.12800000003</v>
          </cell>
        </row>
        <row r="23">
          <cell r="E23">
            <v>79788.384000000005</v>
          </cell>
        </row>
        <row r="24">
          <cell r="E24">
            <v>0</v>
          </cell>
        </row>
        <row r="25">
          <cell r="E25">
            <v>4516.7299999999996</v>
          </cell>
        </row>
        <row r="26">
          <cell r="E26">
            <v>15341.16</v>
          </cell>
        </row>
        <row r="27">
          <cell r="E27">
            <v>4544.45</v>
          </cell>
        </row>
        <row r="28">
          <cell r="E28">
            <v>10582.8</v>
          </cell>
        </row>
        <row r="29">
          <cell r="E29">
            <v>6203.24</v>
          </cell>
        </row>
        <row r="30">
          <cell r="E30">
            <v>780.21</v>
          </cell>
        </row>
        <row r="32">
          <cell r="E32">
            <v>329391.10200000001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38" zoomScaleSheetLayoutView="100" workbookViewId="0">
      <selection activeCell="D54" sqref="D54"/>
    </sheetView>
  </sheetViews>
  <sheetFormatPr defaultColWidth="9.140625" defaultRowHeight="15" x14ac:dyDescent="0.25"/>
  <cols>
    <col min="1" max="1" width="33.28515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2" customWidth="1"/>
    <col min="6" max="6" width="9.140625" style="1"/>
    <col min="7" max="7" width="12.140625" style="1" bestFit="1" customWidth="1"/>
    <col min="8" max="8" width="12.140625" style="1" customWidth="1"/>
    <col min="9" max="16384" width="9.140625" style="1"/>
  </cols>
  <sheetData>
    <row r="1" spans="1:5" x14ac:dyDescent="0.25">
      <c r="A1" s="71" t="s">
        <v>11</v>
      </c>
      <c r="B1" s="71"/>
      <c r="C1" s="71"/>
      <c r="D1" s="71"/>
      <c r="E1" s="71"/>
    </row>
    <row r="2" spans="1:5" ht="29.25" customHeight="1" x14ac:dyDescent="0.25">
      <c r="A2" s="72" t="s">
        <v>12</v>
      </c>
      <c r="B2" s="73"/>
      <c r="C2" s="73"/>
      <c r="D2" s="73"/>
      <c r="E2" s="73"/>
    </row>
    <row r="3" spans="1:5" x14ac:dyDescent="0.25">
      <c r="A3" s="72" t="s">
        <v>52</v>
      </c>
      <c r="B3" s="72"/>
      <c r="C3" s="72"/>
      <c r="D3" s="72"/>
      <c r="E3" s="72"/>
    </row>
    <row r="4" spans="1:5" x14ac:dyDescent="0.25">
      <c r="A4" s="29" t="s">
        <v>13</v>
      </c>
      <c r="B4" s="3"/>
      <c r="C4" s="3"/>
      <c r="D4" s="74" t="s">
        <v>53</v>
      </c>
      <c r="E4" s="74"/>
    </row>
    <row r="5" spans="1:5" x14ac:dyDescent="0.25">
      <c r="A5" s="22"/>
      <c r="B5" s="3"/>
      <c r="C5" s="3"/>
      <c r="D5" s="3"/>
      <c r="E5" s="8"/>
    </row>
    <row r="6" spans="1:5" x14ac:dyDescent="0.25">
      <c r="A6" s="75" t="s">
        <v>0</v>
      </c>
      <c r="B6" s="75"/>
      <c r="C6" s="75"/>
      <c r="D6" s="75"/>
      <c r="E6" s="75"/>
    </row>
    <row r="7" spans="1:5" x14ac:dyDescent="0.25">
      <c r="A7" s="70" t="s">
        <v>24</v>
      </c>
      <c r="B7" s="70"/>
      <c r="C7" s="70"/>
      <c r="D7" s="70"/>
      <c r="E7" s="70"/>
    </row>
    <row r="8" spans="1:5" x14ac:dyDescent="0.25">
      <c r="A8" s="77" t="s">
        <v>1</v>
      </c>
      <c r="B8" s="77"/>
      <c r="C8" s="77"/>
      <c r="D8" s="77"/>
      <c r="E8" s="77"/>
    </row>
    <row r="9" spans="1:5" x14ac:dyDescent="0.25">
      <c r="A9" s="75" t="s">
        <v>25</v>
      </c>
      <c r="B9" s="75"/>
      <c r="C9" s="75"/>
      <c r="D9" s="75"/>
      <c r="E9" s="75"/>
    </row>
    <row r="10" spans="1:5" ht="24.75" customHeight="1" x14ac:dyDescent="0.25">
      <c r="A10" s="78" t="s">
        <v>14</v>
      </c>
      <c r="B10" s="78"/>
      <c r="C10" s="78"/>
      <c r="D10" s="78"/>
      <c r="E10" s="78"/>
    </row>
    <row r="11" spans="1:5" ht="28.5" customHeight="1" x14ac:dyDescent="0.25">
      <c r="A11" s="75" t="s">
        <v>26</v>
      </c>
      <c r="B11" s="75"/>
      <c r="C11" s="75"/>
      <c r="D11" s="75"/>
      <c r="E11" s="75"/>
    </row>
    <row r="12" spans="1:5" x14ac:dyDescent="0.25">
      <c r="A12" s="77" t="s">
        <v>15</v>
      </c>
      <c r="B12" s="77"/>
      <c r="C12" s="77"/>
      <c r="D12" s="77"/>
      <c r="E12" s="77"/>
    </row>
    <row r="13" spans="1:5" x14ac:dyDescent="0.25">
      <c r="A13" s="75" t="s">
        <v>22</v>
      </c>
      <c r="B13" s="75"/>
      <c r="C13" s="75"/>
      <c r="D13" s="75"/>
      <c r="E13" s="75"/>
    </row>
    <row r="14" spans="1:5" x14ac:dyDescent="0.25">
      <c r="A14" s="77" t="s">
        <v>2</v>
      </c>
      <c r="B14" s="77"/>
      <c r="C14" s="77"/>
      <c r="D14" s="77"/>
      <c r="E14" s="77"/>
    </row>
    <row r="15" spans="1:5" x14ac:dyDescent="0.25">
      <c r="A15" s="75" t="s">
        <v>54</v>
      </c>
      <c r="B15" s="75"/>
      <c r="C15" s="75"/>
      <c r="D15" s="75"/>
      <c r="E15" s="75"/>
    </row>
    <row r="16" spans="1:5" x14ac:dyDescent="0.25">
      <c r="A16" s="77" t="s">
        <v>16</v>
      </c>
      <c r="B16" s="77"/>
      <c r="C16" s="77"/>
      <c r="D16" s="77"/>
      <c r="E16" s="77"/>
    </row>
    <row r="17" spans="1:7" ht="26.25" customHeight="1" x14ac:dyDescent="0.25">
      <c r="A17" s="75" t="s">
        <v>17</v>
      </c>
      <c r="B17" s="75"/>
      <c r="C17" s="75"/>
      <c r="D17" s="75"/>
      <c r="E17" s="75"/>
    </row>
    <row r="18" spans="1:7" ht="62.25" customHeight="1" x14ac:dyDescent="0.25">
      <c r="A18" s="75" t="s">
        <v>27</v>
      </c>
      <c r="B18" s="75"/>
      <c r="C18" s="75"/>
      <c r="D18" s="75"/>
      <c r="E18" s="75"/>
    </row>
    <row r="19" spans="1:7" ht="31.5" customHeight="1" x14ac:dyDescent="0.25">
      <c r="A19" s="76" t="s">
        <v>28</v>
      </c>
      <c r="B19" s="76"/>
      <c r="C19" s="76"/>
      <c r="D19" s="76"/>
      <c r="E19" s="76"/>
    </row>
    <row r="20" spans="1:7" x14ac:dyDescent="0.25">
      <c r="A20" s="76"/>
      <c r="B20" s="76"/>
      <c r="C20" s="76"/>
      <c r="D20" s="76"/>
      <c r="E20" s="76"/>
      <c r="F20" s="1">
        <f>4325.3+63.5</f>
        <v>4388.8</v>
      </c>
      <c r="G20" s="1">
        <v>3</v>
      </c>
    </row>
    <row r="21" spans="1:7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10" t="s">
        <v>8</v>
      </c>
    </row>
    <row r="22" spans="1:7" ht="38.25" x14ac:dyDescent="0.25">
      <c r="A22" s="25" t="s">
        <v>43</v>
      </c>
      <c r="B22" s="5" t="s">
        <v>40</v>
      </c>
      <c r="C22" s="2" t="s">
        <v>4</v>
      </c>
      <c r="D22" s="2">
        <v>14.1</v>
      </c>
      <c r="E22" s="11">
        <f>D22*F20*G20</f>
        <v>185646.24</v>
      </c>
      <c r="G22" s="13"/>
    </row>
    <row r="23" spans="1:7" x14ac:dyDescent="0.25">
      <c r="A23" s="4" t="s">
        <v>41</v>
      </c>
      <c r="B23" s="5" t="s">
        <v>23</v>
      </c>
      <c r="C23" s="2" t="s">
        <v>4</v>
      </c>
      <c r="D23" s="2">
        <v>5.42</v>
      </c>
      <c r="E23" s="11">
        <f>D23*F20*G20</f>
        <v>71361.888000000006</v>
      </c>
      <c r="G23" s="13"/>
    </row>
    <row r="24" spans="1:7" x14ac:dyDescent="0.25">
      <c r="A24" s="4" t="s">
        <v>51</v>
      </c>
      <c r="B24" s="5" t="s">
        <v>30</v>
      </c>
      <c r="C24" s="2" t="s">
        <v>31</v>
      </c>
      <c r="D24" s="2"/>
      <c r="E24" s="11">
        <v>0</v>
      </c>
      <c r="G24" s="13"/>
    </row>
    <row r="25" spans="1:7" x14ac:dyDescent="0.25">
      <c r="A25" s="4" t="s">
        <v>47</v>
      </c>
      <c r="B25" s="5" t="s">
        <v>30</v>
      </c>
      <c r="C25" s="2" t="s">
        <v>31</v>
      </c>
      <c r="D25" s="2"/>
      <c r="E25" s="27">
        <v>5637.54</v>
      </c>
      <c r="G25" s="13"/>
    </row>
    <row r="26" spans="1:7" x14ac:dyDescent="0.25">
      <c r="A26" s="1" t="s">
        <v>48</v>
      </c>
      <c r="B26" s="5" t="s">
        <v>30</v>
      </c>
      <c r="C26" s="2" t="s">
        <v>31</v>
      </c>
      <c r="D26" s="2"/>
      <c r="E26" s="11">
        <v>10860.41</v>
      </c>
      <c r="G26" s="13"/>
    </row>
    <row r="27" spans="1:7" x14ac:dyDescent="0.25">
      <c r="A27" s="4" t="s">
        <v>49</v>
      </c>
      <c r="B27" s="5" t="s">
        <v>30</v>
      </c>
      <c r="C27" s="2" t="s">
        <v>31</v>
      </c>
      <c r="D27" s="2"/>
      <c r="E27" s="11">
        <v>4088.55</v>
      </c>
      <c r="G27" s="13"/>
    </row>
    <row r="28" spans="1:7" x14ac:dyDescent="0.25">
      <c r="A28" s="4" t="s">
        <v>50</v>
      </c>
      <c r="B28" s="5" t="s">
        <v>30</v>
      </c>
      <c r="C28" s="2" t="s">
        <v>31</v>
      </c>
      <c r="D28" s="2"/>
      <c r="E28" s="11">
        <v>11415.55</v>
      </c>
      <c r="G28" s="13"/>
    </row>
    <row r="29" spans="1:7" x14ac:dyDescent="0.25">
      <c r="A29" s="4" t="s">
        <v>29</v>
      </c>
      <c r="B29" s="5" t="s">
        <v>30</v>
      </c>
      <c r="C29" s="2" t="s">
        <v>31</v>
      </c>
      <c r="D29" s="2"/>
      <c r="E29" s="11">
        <f>28802.31+523.03+450</f>
        <v>29775.34</v>
      </c>
      <c r="G29" s="13"/>
    </row>
    <row r="30" spans="1:7" x14ac:dyDescent="0.25">
      <c r="A30" s="30"/>
      <c r="B30" s="33"/>
      <c r="C30" s="34"/>
      <c r="D30" s="31"/>
      <c r="E30" s="11"/>
      <c r="G30" s="13"/>
    </row>
    <row r="31" spans="1:7" s="6" customFormat="1" ht="14.25" x14ac:dyDescent="0.2">
      <c r="A31" s="26" t="s">
        <v>44</v>
      </c>
      <c r="B31" s="5"/>
      <c r="C31" s="14"/>
      <c r="D31" s="14"/>
      <c r="E31" s="15">
        <f>SUM(E22:E30)</f>
        <v>318785.51799999998</v>
      </c>
    </row>
    <row r="32" spans="1:7" s="6" customFormat="1" x14ac:dyDescent="0.2">
      <c r="A32" s="7"/>
      <c r="B32" s="16"/>
      <c r="C32" s="17"/>
      <c r="D32" s="17"/>
      <c r="E32" s="18"/>
    </row>
    <row r="33" spans="1:5" ht="30" customHeight="1" x14ac:dyDescent="0.25">
      <c r="A33" s="80" t="s">
        <v>55</v>
      </c>
      <c r="B33" s="80"/>
      <c r="C33" s="80"/>
      <c r="D33" s="80"/>
      <c r="E33" s="80"/>
    </row>
    <row r="34" spans="1:5" ht="30" customHeight="1" x14ac:dyDescent="0.25">
      <c r="A34" s="75" t="s">
        <v>21</v>
      </c>
      <c r="B34" s="75"/>
      <c r="C34" s="75"/>
      <c r="D34" s="75"/>
      <c r="E34" s="75"/>
    </row>
    <row r="35" spans="1:5" x14ac:dyDescent="0.25">
      <c r="A35" s="75" t="s">
        <v>20</v>
      </c>
      <c r="B35" s="75"/>
      <c r="C35" s="75"/>
      <c r="D35" s="75"/>
      <c r="E35" s="75"/>
    </row>
    <row r="36" spans="1:5" ht="30.75" customHeight="1" x14ac:dyDescent="0.25">
      <c r="A36" s="75" t="s">
        <v>33</v>
      </c>
      <c r="B36" s="75"/>
      <c r="C36" s="75"/>
      <c r="D36" s="75"/>
      <c r="E36" s="75"/>
    </row>
    <row r="37" spans="1:5" x14ac:dyDescent="0.25">
      <c r="A37" s="75" t="s">
        <v>18</v>
      </c>
      <c r="B37" s="75"/>
      <c r="C37" s="75"/>
      <c r="D37" s="75"/>
      <c r="E37" s="75"/>
    </row>
    <row r="38" spans="1:5" x14ac:dyDescent="0.25">
      <c r="A38" s="81" t="s">
        <v>5</v>
      </c>
      <c r="B38" s="81"/>
      <c r="C38" s="81"/>
      <c r="D38" s="81"/>
      <c r="E38" s="81"/>
    </row>
    <row r="39" spans="1:5" x14ac:dyDescent="0.25">
      <c r="A39" s="75" t="s">
        <v>18</v>
      </c>
      <c r="B39" s="75"/>
      <c r="C39" s="75"/>
      <c r="D39" s="75"/>
      <c r="E39" s="75"/>
    </row>
    <row r="40" spans="1:5" x14ac:dyDescent="0.25">
      <c r="A40" s="82" t="s">
        <v>56</v>
      </c>
      <c r="B40" s="82"/>
      <c r="C40" s="82"/>
      <c r="D40" s="82"/>
      <c r="E40" s="82"/>
    </row>
    <row r="41" spans="1:5" x14ac:dyDescent="0.25">
      <c r="B41" s="79" t="s">
        <v>19</v>
      </c>
      <c r="C41" s="79"/>
      <c r="D41" s="79"/>
      <c r="E41" s="19" t="s">
        <v>6</v>
      </c>
    </row>
    <row r="42" spans="1:5" x14ac:dyDescent="0.25">
      <c r="A42" s="22"/>
      <c r="B42" s="22"/>
      <c r="C42" s="22"/>
      <c r="D42" s="22"/>
      <c r="E42" s="9"/>
    </row>
    <row r="43" spans="1:5" x14ac:dyDescent="0.25">
      <c r="A43" s="82" t="s">
        <v>32</v>
      </c>
      <c r="B43" s="82"/>
      <c r="C43" s="82"/>
      <c r="D43" s="82"/>
      <c r="E43" s="82"/>
    </row>
    <row r="44" spans="1:5" x14ac:dyDescent="0.25">
      <c r="B44" s="79" t="s">
        <v>19</v>
      </c>
      <c r="C44" s="79"/>
      <c r="D44" s="79"/>
      <c r="E44" s="19" t="s">
        <v>6</v>
      </c>
    </row>
    <row r="46" spans="1:5" x14ac:dyDescent="0.25">
      <c r="A46" s="1" t="s">
        <v>57</v>
      </c>
    </row>
    <row r="47" spans="1:5" x14ac:dyDescent="0.25">
      <c r="A47" s="6" t="s">
        <v>34</v>
      </c>
      <c r="E47" s="1"/>
    </row>
    <row r="48" spans="1:5" x14ac:dyDescent="0.25">
      <c r="A48" s="6" t="s">
        <v>38</v>
      </c>
      <c r="B48" s="20">
        <v>131120.01999999999</v>
      </c>
      <c r="E48" s="1"/>
    </row>
    <row r="49" spans="1:7" x14ac:dyDescent="0.25">
      <c r="A49" s="32" t="s">
        <v>58</v>
      </c>
      <c r="B49" s="21"/>
      <c r="E49" s="1"/>
    </row>
    <row r="50" spans="1:7" x14ac:dyDescent="0.25">
      <c r="A50" s="1" t="s">
        <v>36</v>
      </c>
      <c r="B50" s="21">
        <v>317658.67</v>
      </c>
      <c r="E50" s="1"/>
      <c r="G50" s="13"/>
    </row>
    <row r="51" spans="1:7" x14ac:dyDescent="0.25">
      <c r="A51" s="1" t="s">
        <v>39</v>
      </c>
      <c r="B51" s="28">
        <v>3177.06</v>
      </c>
      <c r="E51" s="1"/>
    </row>
    <row r="52" spans="1:7" x14ac:dyDescent="0.25">
      <c r="A52" s="1" t="s">
        <v>45</v>
      </c>
      <c r="B52" s="21">
        <f>350*3</f>
        <v>1050</v>
      </c>
      <c r="E52" s="1"/>
    </row>
    <row r="53" spans="1:7" x14ac:dyDescent="0.25">
      <c r="A53" s="1" t="s">
        <v>42</v>
      </c>
      <c r="B53" s="21">
        <f>3*330</f>
        <v>990</v>
      </c>
      <c r="E53" s="1"/>
    </row>
    <row r="54" spans="1:7" x14ac:dyDescent="0.25">
      <c r="A54" s="1" t="s">
        <v>46</v>
      </c>
      <c r="B54" s="21">
        <f>3*300</f>
        <v>900</v>
      </c>
      <c r="E54" s="1"/>
    </row>
    <row r="55" spans="1:7" ht="30" x14ac:dyDescent="0.25">
      <c r="A55" s="32" t="s">
        <v>37</v>
      </c>
      <c r="B55" s="21">
        <f>E31</f>
        <v>318785.51799999998</v>
      </c>
      <c r="E55" s="1"/>
    </row>
    <row r="56" spans="1:7" x14ac:dyDescent="0.25">
      <c r="A56" s="23" t="s">
        <v>35</v>
      </c>
      <c r="B56" s="24">
        <f>B48+B50+B51+B52+B53+B54-B55</f>
        <v>136110.23199999996</v>
      </c>
    </row>
    <row r="58" spans="1:7" x14ac:dyDescent="0.25">
      <c r="B58" s="1">
        <v>131120.01999999999</v>
      </c>
    </row>
  </sheetData>
  <mergeCells count="30">
    <mergeCell ref="B44:D44"/>
    <mergeCell ref="A20:E20"/>
    <mergeCell ref="A33:E33"/>
    <mergeCell ref="A34:E34"/>
    <mergeCell ref="A35:E35"/>
    <mergeCell ref="A36:E36"/>
    <mergeCell ref="A37:E37"/>
    <mergeCell ref="A38:E38"/>
    <mergeCell ref="A39:E39"/>
    <mergeCell ref="A40:E40"/>
    <mergeCell ref="B41:D41"/>
    <mergeCell ref="A43:E43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BreakPreview" topLeftCell="A40" zoomScaleSheetLayoutView="100" workbookViewId="0">
      <selection activeCell="D58" sqref="D58"/>
    </sheetView>
  </sheetViews>
  <sheetFormatPr defaultColWidth="9.140625" defaultRowHeight="15" x14ac:dyDescent="0.25"/>
  <cols>
    <col min="1" max="1" width="33.28515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2" customWidth="1"/>
    <col min="6" max="6" width="9.140625" style="1"/>
    <col min="7" max="7" width="12.140625" style="1" bestFit="1" customWidth="1"/>
    <col min="8" max="8" width="12.140625" style="1" customWidth="1"/>
    <col min="9" max="16384" width="9.140625" style="1"/>
  </cols>
  <sheetData>
    <row r="1" spans="1:5" x14ac:dyDescent="0.25">
      <c r="A1" s="71" t="s">
        <v>11</v>
      </c>
      <c r="B1" s="71"/>
      <c r="C1" s="71"/>
      <c r="D1" s="71"/>
      <c r="E1" s="71"/>
    </row>
    <row r="2" spans="1:5" ht="29.25" customHeight="1" x14ac:dyDescent="0.25">
      <c r="A2" s="72" t="s">
        <v>12</v>
      </c>
      <c r="B2" s="73"/>
      <c r="C2" s="73"/>
      <c r="D2" s="73"/>
      <c r="E2" s="73"/>
    </row>
    <row r="3" spans="1:5" x14ac:dyDescent="0.25">
      <c r="A3" s="72" t="s">
        <v>59</v>
      </c>
      <c r="B3" s="72"/>
      <c r="C3" s="72"/>
      <c r="D3" s="72"/>
      <c r="E3" s="72"/>
    </row>
    <row r="4" spans="1:5" x14ac:dyDescent="0.25">
      <c r="A4" s="29" t="s">
        <v>13</v>
      </c>
      <c r="B4" s="3"/>
      <c r="C4" s="3"/>
      <c r="D4" s="74" t="s">
        <v>60</v>
      </c>
      <c r="E4" s="74"/>
    </row>
    <row r="5" spans="1:5" x14ac:dyDescent="0.25">
      <c r="A5" s="22"/>
      <c r="B5" s="3"/>
      <c r="C5" s="3"/>
      <c r="D5" s="3"/>
      <c r="E5" s="8"/>
    </row>
    <row r="6" spans="1:5" x14ac:dyDescent="0.25">
      <c r="A6" s="75" t="s">
        <v>0</v>
      </c>
      <c r="B6" s="75"/>
      <c r="C6" s="75"/>
      <c r="D6" s="75"/>
      <c r="E6" s="75"/>
    </row>
    <row r="7" spans="1:5" x14ac:dyDescent="0.25">
      <c r="A7" s="70" t="s">
        <v>24</v>
      </c>
      <c r="B7" s="70"/>
      <c r="C7" s="70"/>
      <c r="D7" s="70"/>
      <c r="E7" s="70"/>
    </row>
    <row r="8" spans="1:5" x14ac:dyDescent="0.25">
      <c r="A8" s="77" t="s">
        <v>1</v>
      </c>
      <c r="B8" s="77"/>
      <c r="C8" s="77"/>
      <c r="D8" s="77"/>
      <c r="E8" s="77"/>
    </row>
    <row r="9" spans="1:5" x14ac:dyDescent="0.25">
      <c r="A9" s="75" t="s">
        <v>25</v>
      </c>
      <c r="B9" s="75"/>
      <c r="C9" s="75"/>
      <c r="D9" s="75"/>
      <c r="E9" s="75"/>
    </row>
    <row r="10" spans="1:5" ht="24.75" customHeight="1" x14ac:dyDescent="0.25">
      <c r="A10" s="78" t="s">
        <v>14</v>
      </c>
      <c r="B10" s="78"/>
      <c r="C10" s="78"/>
      <c r="D10" s="78"/>
      <c r="E10" s="78"/>
    </row>
    <row r="11" spans="1:5" ht="28.5" customHeight="1" x14ac:dyDescent="0.25">
      <c r="A11" s="75" t="s">
        <v>26</v>
      </c>
      <c r="B11" s="75"/>
      <c r="C11" s="75"/>
      <c r="D11" s="75"/>
      <c r="E11" s="75"/>
    </row>
    <row r="12" spans="1:5" x14ac:dyDescent="0.25">
      <c r="A12" s="77" t="s">
        <v>15</v>
      </c>
      <c r="B12" s="77"/>
      <c r="C12" s="77"/>
      <c r="D12" s="77"/>
      <c r="E12" s="77"/>
    </row>
    <row r="13" spans="1:5" x14ac:dyDescent="0.25">
      <c r="A13" s="75" t="s">
        <v>22</v>
      </c>
      <c r="B13" s="75"/>
      <c r="C13" s="75"/>
      <c r="D13" s="75"/>
      <c r="E13" s="75"/>
    </row>
    <row r="14" spans="1:5" x14ac:dyDescent="0.25">
      <c r="A14" s="77" t="s">
        <v>2</v>
      </c>
      <c r="B14" s="77"/>
      <c r="C14" s="77"/>
      <c r="D14" s="77"/>
      <c r="E14" s="77"/>
    </row>
    <row r="15" spans="1:5" x14ac:dyDescent="0.25">
      <c r="A15" s="75" t="s">
        <v>54</v>
      </c>
      <c r="B15" s="75"/>
      <c r="C15" s="75"/>
      <c r="D15" s="75"/>
      <c r="E15" s="75"/>
    </row>
    <row r="16" spans="1:5" x14ac:dyDescent="0.25">
      <c r="A16" s="77" t="s">
        <v>16</v>
      </c>
      <c r="B16" s="77"/>
      <c r="C16" s="77"/>
      <c r="D16" s="77"/>
      <c r="E16" s="77"/>
    </row>
    <row r="17" spans="1:7" ht="26.25" customHeight="1" x14ac:dyDescent="0.25">
      <c r="A17" s="75" t="s">
        <v>17</v>
      </c>
      <c r="B17" s="75"/>
      <c r="C17" s="75"/>
      <c r="D17" s="75"/>
      <c r="E17" s="75"/>
    </row>
    <row r="18" spans="1:7" ht="62.25" customHeight="1" x14ac:dyDescent="0.25">
      <c r="A18" s="75" t="s">
        <v>27</v>
      </c>
      <c r="B18" s="75"/>
      <c r="C18" s="75"/>
      <c r="D18" s="75"/>
      <c r="E18" s="75"/>
    </row>
    <row r="19" spans="1:7" ht="31.5" customHeight="1" x14ac:dyDescent="0.25">
      <c r="A19" s="76" t="s">
        <v>28</v>
      </c>
      <c r="B19" s="76"/>
      <c r="C19" s="76"/>
      <c r="D19" s="76"/>
      <c r="E19" s="76"/>
    </row>
    <row r="20" spans="1:7" x14ac:dyDescent="0.25">
      <c r="A20" s="76"/>
      <c r="B20" s="76"/>
      <c r="C20" s="76"/>
      <c r="D20" s="76"/>
      <c r="E20" s="76"/>
      <c r="F20" s="1">
        <f>4325.3+63.5</f>
        <v>4388.8</v>
      </c>
      <c r="G20" s="1">
        <v>3</v>
      </c>
    </row>
    <row r="21" spans="1:7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10" t="s">
        <v>8</v>
      </c>
    </row>
    <row r="22" spans="1:7" ht="38.25" x14ac:dyDescent="0.25">
      <c r="A22" s="25" t="s">
        <v>43</v>
      </c>
      <c r="B22" s="5" t="s">
        <v>40</v>
      </c>
      <c r="C22" s="2" t="s">
        <v>4</v>
      </c>
      <c r="D22" s="2">
        <v>14.1</v>
      </c>
      <c r="E22" s="11">
        <f>D22*F20*G20</f>
        <v>185646.24</v>
      </c>
      <c r="G22" s="13"/>
    </row>
    <row r="23" spans="1:7" x14ac:dyDescent="0.25">
      <c r="A23" s="4" t="s">
        <v>41</v>
      </c>
      <c r="B23" s="5" t="s">
        <v>23</v>
      </c>
      <c r="C23" s="2" t="s">
        <v>4</v>
      </c>
      <c r="D23" s="2">
        <v>5.42</v>
      </c>
      <c r="E23" s="11">
        <f>D23*F20*G20</f>
        <v>71361.888000000006</v>
      </c>
      <c r="G23" s="13"/>
    </row>
    <row r="24" spans="1:7" x14ac:dyDescent="0.25">
      <c r="A24" s="4" t="s">
        <v>51</v>
      </c>
      <c r="B24" s="5" t="s">
        <v>61</v>
      </c>
      <c r="C24" s="2" t="s">
        <v>31</v>
      </c>
      <c r="D24" s="2"/>
      <c r="E24" s="11"/>
      <c r="G24" s="13"/>
    </row>
    <row r="25" spans="1:7" x14ac:dyDescent="0.25">
      <c r="A25" s="4" t="s">
        <v>47</v>
      </c>
      <c r="B25" s="5" t="s">
        <v>61</v>
      </c>
      <c r="C25" s="2" t="s">
        <v>31</v>
      </c>
      <c r="D25" s="2"/>
      <c r="E25" s="27">
        <v>4312.3599999999997</v>
      </c>
      <c r="G25" s="13"/>
    </row>
    <row r="26" spans="1:7" x14ac:dyDescent="0.25">
      <c r="A26" s="1" t="s">
        <v>48</v>
      </c>
      <c r="B26" s="5" t="s">
        <v>61</v>
      </c>
      <c r="C26" s="2" t="s">
        <v>31</v>
      </c>
      <c r="D26" s="2"/>
      <c r="E26" s="11">
        <v>0</v>
      </c>
      <c r="G26" s="13"/>
    </row>
    <row r="27" spans="1:7" ht="14.25" customHeight="1" x14ac:dyDescent="0.25">
      <c r="A27" s="4" t="s">
        <v>49</v>
      </c>
      <c r="B27" s="5" t="s">
        <v>61</v>
      </c>
      <c r="C27" s="2" t="s">
        <v>31</v>
      </c>
      <c r="D27" s="2"/>
      <c r="E27" s="11">
        <v>4520.2</v>
      </c>
      <c r="G27" s="13"/>
    </row>
    <row r="28" spans="1:7" x14ac:dyDescent="0.25">
      <c r="A28" s="4" t="s">
        <v>50</v>
      </c>
      <c r="B28" s="5" t="s">
        <v>61</v>
      </c>
      <c r="C28" s="2" t="s">
        <v>31</v>
      </c>
      <c r="D28" s="2"/>
      <c r="E28" s="11">
        <v>6751.2219999999998</v>
      </c>
      <c r="G28" s="13"/>
    </row>
    <row r="29" spans="1:7" x14ac:dyDescent="0.25">
      <c r="A29" s="4" t="s">
        <v>29</v>
      </c>
      <c r="B29" s="5" t="s">
        <v>61</v>
      </c>
      <c r="C29" s="2" t="s">
        <v>31</v>
      </c>
      <c r="D29" s="2"/>
      <c r="E29" s="11">
        <v>2656.79</v>
      </c>
      <c r="G29" s="13"/>
    </row>
    <row r="30" spans="1:7" x14ac:dyDescent="0.25">
      <c r="A30" s="4" t="s">
        <v>69</v>
      </c>
      <c r="B30" s="5" t="s">
        <v>61</v>
      </c>
      <c r="C30" s="2" t="s">
        <v>31</v>
      </c>
      <c r="D30" s="2"/>
      <c r="E30" s="11">
        <v>1542</v>
      </c>
      <c r="G30" s="13"/>
    </row>
    <row r="31" spans="1:7" x14ac:dyDescent="0.25">
      <c r="A31" s="4" t="s">
        <v>65</v>
      </c>
      <c r="B31" s="5" t="s">
        <v>67</v>
      </c>
      <c r="C31" s="2" t="s">
        <v>31</v>
      </c>
      <c r="D31" s="2"/>
      <c r="E31" s="11">
        <v>11388.2</v>
      </c>
      <c r="G31" s="13"/>
    </row>
    <row r="32" spans="1:7" x14ac:dyDescent="0.25">
      <c r="A32" s="4" t="s">
        <v>66</v>
      </c>
      <c r="B32" s="5" t="s">
        <v>67</v>
      </c>
      <c r="C32" s="2" t="s">
        <v>68</v>
      </c>
      <c r="D32" s="2">
        <v>16</v>
      </c>
      <c r="E32" s="11">
        <f>D32*235.95</f>
        <v>3775.2</v>
      </c>
      <c r="G32" s="13"/>
    </row>
    <row r="33" spans="1:7" x14ac:dyDescent="0.25">
      <c r="A33" s="4"/>
      <c r="B33" s="5"/>
      <c r="C33" s="2"/>
      <c r="D33" s="2"/>
      <c r="E33" s="11"/>
      <c r="G33" s="13"/>
    </row>
    <row r="34" spans="1:7" s="6" customFormat="1" ht="14.25" x14ac:dyDescent="0.2">
      <c r="A34" s="26" t="s">
        <v>44</v>
      </c>
      <c r="B34" s="5"/>
      <c r="C34" s="14"/>
      <c r="D34" s="14"/>
      <c r="E34" s="15">
        <f>SUM(E22:E33)</f>
        <v>291954.09999999998</v>
      </c>
    </row>
    <row r="35" spans="1:7" s="6" customFormat="1" x14ac:dyDescent="0.2">
      <c r="A35" s="7"/>
      <c r="B35" s="16"/>
      <c r="C35" s="17"/>
      <c r="D35" s="17"/>
      <c r="E35" s="18"/>
    </row>
    <row r="36" spans="1:7" ht="30" customHeight="1" x14ac:dyDescent="0.25">
      <c r="A36" s="80" t="s">
        <v>70</v>
      </c>
      <c r="B36" s="80"/>
      <c r="C36" s="80"/>
      <c r="D36" s="80"/>
      <c r="E36" s="80"/>
    </row>
    <row r="37" spans="1:7" ht="30" customHeight="1" x14ac:dyDescent="0.25">
      <c r="A37" s="75" t="s">
        <v>21</v>
      </c>
      <c r="B37" s="75"/>
      <c r="C37" s="75"/>
      <c r="D37" s="75"/>
      <c r="E37" s="75"/>
    </row>
    <row r="38" spans="1:7" x14ac:dyDescent="0.25">
      <c r="A38" s="75" t="s">
        <v>20</v>
      </c>
      <c r="B38" s="75"/>
      <c r="C38" s="75"/>
      <c r="D38" s="75"/>
      <c r="E38" s="75"/>
    </row>
    <row r="39" spans="1:7" ht="30.75" customHeight="1" x14ac:dyDescent="0.25">
      <c r="A39" s="75" t="s">
        <v>33</v>
      </c>
      <c r="B39" s="75"/>
      <c r="C39" s="75"/>
      <c r="D39" s="75"/>
      <c r="E39" s="75"/>
    </row>
    <row r="40" spans="1:7" x14ac:dyDescent="0.25">
      <c r="A40" s="75" t="s">
        <v>18</v>
      </c>
      <c r="B40" s="75"/>
      <c r="C40" s="75"/>
      <c r="D40" s="75"/>
      <c r="E40" s="75"/>
    </row>
    <row r="41" spans="1:7" x14ac:dyDescent="0.25">
      <c r="A41" s="81" t="s">
        <v>5</v>
      </c>
      <c r="B41" s="81"/>
      <c r="C41" s="81"/>
      <c r="D41" s="81"/>
      <c r="E41" s="81"/>
    </row>
    <row r="42" spans="1:7" x14ac:dyDescent="0.25">
      <c r="A42" s="75" t="s">
        <v>18</v>
      </c>
      <c r="B42" s="75"/>
      <c r="C42" s="75"/>
      <c r="D42" s="75"/>
      <c r="E42" s="75"/>
    </row>
    <row r="43" spans="1:7" x14ac:dyDescent="0.25">
      <c r="A43" s="82" t="s">
        <v>56</v>
      </c>
      <c r="B43" s="82"/>
      <c r="C43" s="82"/>
      <c r="D43" s="82"/>
      <c r="E43" s="82"/>
    </row>
    <row r="44" spans="1:7" x14ac:dyDescent="0.25">
      <c r="B44" s="79" t="s">
        <v>19</v>
      </c>
      <c r="C44" s="79"/>
      <c r="D44" s="79"/>
      <c r="E44" s="19" t="s">
        <v>6</v>
      </c>
    </row>
    <row r="45" spans="1:7" x14ac:dyDescent="0.25">
      <c r="A45" s="22"/>
      <c r="B45" s="22"/>
      <c r="C45" s="22"/>
      <c r="D45" s="22"/>
      <c r="E45" s="9"/>
    </row>
    <row r="46" spans="1:7" x14ac:dyDescent="0.25">
      <c r="A46" s="82" t="s">
        <v>32</v>
      </c>
      <c r="B46" s="82"/>
      <c r="C46" s="82"/>
      <c r="D46" s="82"/>
      <c r="E46" s="82"/>
    </row>
    <row r="47" spans="1:7" x14ac:dyDescent="0.25">
      <c r="B47" s="79" t="s">
        <v>19</v>
      </c>
      <c r="C47" s="79"/>
      <c r="D47" s="79"/>
      <c r="E47" s="19" t="s">
        <v>6</v>
      </c>
    </row>
    <row r="49" spans="1:7" x14ac:dyDescent="0.25">
      <c r="A49" s="1" t="s">
        <v>57</v>
      </c>
    </row>
    <row r="50" spans="1:7" x14ac:dyDescent="0.25">
      <c r="A50" s="6" t="s">
        <v>34</v>
      </c>
      <c r="E50" s="1"/>
    </row>
    <row r="51" spans="1:7" x14ac:dyDescent="0.25">
      <c r="A51" s="6" t="s">
        <v>38</v>
      </c>
      <c r="B51" s="20">
        <f>'1кв'!B56</f>
        <v>136110.23199999996</v>
      </c>
      <c r="E51" s="1"/>
    </row>
    <row r="52" spans="1:7" ht="30" x14ac:dyDescent="0.25">
      <c r="A52" s="35" t="s">
        <v>71</v>
      </c>
      <c r="B52" s="21"/>
      <c r="E52" s="1"/>
    </row>
    <row r="53" spans="1:7" x14ac:dyDescent="0.25">
      <c r="A53" s="1" t="s">
        <v>36</v>
      </c>
      <c r="B53" s="21">
        <v>294274.48</v>
      </c>
      <c r="E53" s="1"/>
      <c r="G53" s="13"/>
    </row>
    <row r="54" spans="1:7" x14ac:dyDescent="0.25">
      <c r="A54" s="1" t="s">
        <v>39</v>
      </c>
      <c r="B54" s="28">
        <v>4600.76</v>
      </c>
      <c r="E54" s="1"/>
    </row>
    <row r="55" spans="1:7" x14ac:dyDescent="0.25">
      <c r="A55" s="1" t="s">
        <v>45</v>
      </c>
      <c r="B55" s="21">
        <f>350*3</f>
        <v>1050</v>
      </c>
      <c r="E55" s="1"/>
    </row>
    <row r="56" spans="1:7" x14ac:dyDescent="0.25">
      <c r="A56" s="1" t="s">
        <v>42</v>
      </c>
      <c r="B56" s="21">
        <f>3*330</f>
        <v>990</v>
      </c>
      <c r="E56" s="1"/>
    </row>
    <row r="57" spans="1:7" x14ac:dyDescent="0.25">
      <c r="A57" s="1" t="s">
        <v>46</v>
      </c>
      <c r="B57" s="21">
        <f>3*300</f>
        <v>900</v>
      </c>
      <c r="E57" s="1"/>
    </row>
    <row r="58" spans="1:7" ht="30" x14ac:dyDescent="0.25">
      <c r="A58" s="35" t="s">
        <v>37</v>
      </c>
      <c r="B58" s="21">
        <f>E34</f>
        <v>291954.09999999998</v>
      </c>
      <c r="E58" s="1"/>
    </row>
    <row r="59" spans="1:7" x14ac:dyDescent="0.25">
      <c r="A59" s="23" t="s">
        <v>35</v>
      </c>
      <c r="B59" s="24">
        <f>B51+B53+B54+B55+B56+B57-B58</f>
        <v>145971.37199999997</v>
      </c>
    </row>
    <row r="61" spans="1:7" x14ac:dyDescent="0.25">
      <c r="B61" s="1">
        <v>131120.01999999999</v>
      </c>
    </row>
  </sheetData>
  <mergeCells count="30">
    <mergeCell ref="B47:D47"/>
    <mergeCell ref="A20:E20"/>
    <mergeCell ref="A36:E36"/>
    <mergeCell ref="A37:E37"/>
    <mergeCell ref="A38:E38"/>
    <mergeCell ref="A39:E39"/>
    <mergeCell ref="A40:E40"/>
    <mergeCell ref="A41:E41"/>
    <mergeCell ref="A42:E42"/>
    <mergeCell ref="A43:E43"/>
    <mergeCell ref="B44:D44"/>
    <mergeCell ref="A46:E4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BreakPreview" topLeftCell="A49" zoomScaleSheetLayoutView="100" workbookViewId="0">
      <selection activeCell="B56" sqref="B56:B62"/>
    </sheetView>
  </sheetViews>
  <sheetFormatPr defaultColWidth="9.140625" defaultRowHeight="15" x14ac:dyDescent="0.25"/>
  <cols>
    <col min="1" max="1" width="33.28515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2" customWidth="1"/>
    <col min="6" max="6" width="9.140625" style="1"/>
    <col min="7" max="7" width="12.140625" style="1" bestFit="1" customWidth="1"/>
    <col min="8" max="8" width="12.140625" style="1" customWidth="1"/>
    <col min="9" max="16384" width="9.140625" style="1"/>
  </cols>
  <sheetData>
    <row r="1" spans="1:5" x14ac:dyDescent="0.25">
      <c r="A1" s="71" t="s">
        <v>11</v>
      </c>
      <c r="B1" s="71"/>
      <c r="C1" s="71"/>
      <c r="D1" s="71"/>
      <c r="E1" s="71"/>
    </row>
    <row r="2" spans="1:5" ht="29.25" customHeight="1" x14ac:dyDescent="0.25">
      <c r="A2" s="72" t="s">
        <v>12</v>
      </c>
      <c r="B2" s="73"/>
      <c r="C2" s="73"/>
      <c r="D2" s="73"/>
      <c r="E2" s="73"/>
    </row>
    <row r="3" spans="1:5" x14ac:dyDescent="0.25">
      <c r="A3" s="72" t="s">
        <v>62</v>
      </c>
      <c r="B3" s="72"/>
      <c r="C3" s="72"/>
      <c r="D3" s="72"/>
      <c r="E3" s="72"/>
    </row>
    <row r="4" spans="1:5" x14ac:dyDescent="0.25">
      <c r="A4" s="29" t="s">
        <v>13</v>
      </c>
      <c r="B4" s="3"/>
      <c r="C4" s="3"/>
      <c r="D4" s="74" t="s">
        <v>63</v>
      </c>
      <c r="E4" s="74"/>
    </row>
    <row r="5" spans="1:5" x14ac:dyDescent="0.25">
      <c r="A5" s="22"/>
      <c r="B5" s="3"/>
      <c r="C5" s="3"/>
      <c r="D5" s="3"/>
      <c r="E5" s="8"/>
    </row>
    <row r="6" spans="1:5" x14ac:dyDescent="0.25">
      <c r="A6" s="75" t="s">
        <v>0</v>
      </c>
      <c r="B6" s="75"/>
      <c r="C6" s="75"/>
      <c r="D6" s="75"/>
      <c r="E6" s="75"/>
    </row>
    <row r="7" spans="1:5" x14ac:dyDescent="0.25">
      <c r="A7" s="70" t="s">
        <v>24</v>
      </c>
      <c r="B7" s="70"/>
      <c r="C7" s="70"/>
      <c r="D7" s="70"/>
      <c r="E7" s="70"/>
    </row>
    <row r="8" spans="1:5" x14ac:dyDescent="0.25">
      <c r="A8" s="77" t="s">
        <v>1</v>
      </c>
      <c r="B8" s="77"/>
      <c r="C8" s="77"/>
      <c r="D8" s="77"/>
      <c r="E8" s="77"/>
    </row>
    <row r="9" spans="1:5" x14ac:dyDescent="0.25">
      <c r="A9" s="75" t="s">
        <v>25</v>
      </c>
      <c r="B9" s="75"/>
      <c r="C9" s="75"/>
      <c r="D9" s="75"/>
      <c r="E9" s="75"/>
    </row>
    <row r="10" spans="1:5" ht="24.75" customHeight="1" x14ac:dyDescent="0.25">
      <c r="A10" s="78" t="s">
        <v>14</v>
      </c>
      <c r="B10" s="78"/>
      <c r="C10" s="78"/>
      <c r="D10" s="78"/>
      <c r="E10" s="78"/>
    </row>
    <row r="11" spans="1:5" ht="28.5" customHeight="1" x14ac:dyDescent="0.25">
      <c r="A11" s="75" t="s">
        <v>26</v>
      </c>
      <c r="B11" s="75"/>
      <c r="C11" s="75"/>
      <c r="D11" s="75"/>
      <c r="E11" s="75"/>
    </row>
    <row r="12" spans="1:5" x14ac:dyDescent="0.25">
      <c r="A12" s="77" t="s">
        <v>15</v>
      </c>
      <c r="B12" s="77"/>
      <c r="C12" s="77"/>
      <c r="D12" s="77"/>
      <c r="E12" s="77"/>
    </row>
    <row r="13" spans="1:5" x14ac:dyDescent="0.25">
      <c r="A13" s="75" t="s">
        <v>22</v>
      </c>
      <c r="B13" s="75"/>
      <c r="C13" s="75"/>
      <c r="D13" s="75"/>
      <c r="E13" s="75"/>
    </row>
    <row r="14" spans="1:5" x14ac:dyDescent="0.25">
      <c r="A14" s="77" t="s">
        <v>2</v>
      </c>
      <c r="B14" s="77"/>
      <c r="C14" s="77"/>
      <c r="D14" s="77"/>
      <c r="E14" s="77"/>
    </row>
    <row r="15" spans="1:5" x14ac:dyDescent="0.25">
      <c r="A15" s="75" t="s">
        <v>54</v>
      </c>
      <c r="B15" s="75"/>
      <c r="C15" s="75"/>
      <c r="D15" s="75"/>
      <c r="E15" s="75"/>
    </row>
    <row r="16" spans="1:5" x14ac:dyDescent="0.25">
      <c r="A16" s="77" t="s">
        <v>16</v>
      </c>
      <c r="B16" s="77"/>
      <c r="C16" s="77"/>
      <c r="D16" s="77"/>
      <c r="E16" s="77"/>
    </row>
    <row r="17" spans="1:7" ht="26.25" customHeight="1" x14ac:dyDescent="0.25">
      <c r="A17" s="75" t="s">
        <v>17</v>
      </c>
      <c r="B17" s="75"/>
      <c r="C17" s="75"/>
      <c r="D17" s="75"/>
      <c r="E17" s="75"/>
    </row>
    <row r="18" spans="1:7" ht="62.25" customHeight="1" x14ac:dyDescent="0.25">
      <c r="A18" s="75" t="s">
        <v>27</v>
      </c>
      <c r="B18" s="75"/>
      <c r="C18" s="75"/>
      <c r="D18" s="75"/>
      <c r="E18" s="75"/>
    </row>
    <row r="19" spans="1:7" ht="31.5" customHeight="1" x14ac:dyDescent="0.25">
      <c r="A19" s="76" t="s">
        <v>28</v>
      </c>
      <c r="B19" s="76"/>
      <c r="C19" s="76"/>
      <c r="D19" s="76"/>
      <c r="E19" s="76"/>
    </row>
    <row r="20" spans="1:7" x14ac:dyDescent="0.25">
      <c r="A20" s="76"/>
      <c r="B20" s="76"/>
      <c r="C20" s="76"/>
      <c r="D20" s="76"/>
      <c r="E20" s="76"/>
      <c r="F20" s="1">
        <f>4325.3+63.5</f>
        <v>4388.8</v>
      </c>
      <c r="G20" s="1">
        <v>3</v>
      </c>
    </row>
    <row r="21" spans="1:7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10" t="s">
        <v>8</v>
      </c>
    </row>
    <row r="22" spans="1:7" ht="38.25" x14ac:dyDescent="0.25">
      <c r="A22" s="25" t="s">
        <v>43</v>
      </c>
      <c r="B22" s="5" t="s">
        <v>40</v>
      </c>
      <c r="C22" s="2" t="s">
        <v>4</v>
      </c>
      <c r="D22" s="2">
        <v>15.77</v>
      </c>
      <c r="E22" s="11">
        <f>D22*F20*G20</f>
        <v>207634.12800000003</v>
      </c>
      <c r="G22" s="13"/>
    </row>
    <row r="23" spans="1:7" x14ac:dyDescent="0.25">
      <c r="A23" s="4" t="s">
        <v>41</v>
      </c>
      <c r="B23" s="5" t="s">
        <v>23</v>
      </c>
      <c r="C23" s="2" t="s">
        <v>4</v>
      </c>
      <c r="D23" s="2">
        <v>6.06</v>
      </c>
      <c r="E23" s="11">
        <f>D23*F20*G20</f>
        <v>79788.384000000005</v>
      </c>
      <c r="G23" s="13"/>
    </row>
    <row r="24" spans="1:7" x14ac:dyDescent="0.25">
      <c r="A24" s="4" t="s">
        <v>51</v>
      </c>
      <c r="B24" s="5" t="s">
        <v>64</v>
      </c>
      <c r="C24" s="2" t="s">
        <v>31</v>
      </c>
      <c r="D24" s="2"/>
      <c r="E24" s="11">
        <v>689.68</v>
      </c>
      <c r="G24" s="13"/>
    </row>
    <row r="25" spans="1:7" x14ac:dyDescent="0.25">
      <c r="A25" s="1" t="s">
        <v>48</v>
      </c>
      <c r="B25" s="5" t="s">
        <v>64</v>
      </c>
      <c r="C25" s="2" t="s">
        <v>31</v>
      </c>
      <c r="D25" s="2"/>
      <c r="E25" s="11">
        <v>10227.44</v>
      </c>
      <c r="G25" s="13"/>
    </row>
    <row r="26" spans="1:7" x14ac:dyDescent="0.25">
      <c r="A26" s="4" t="s">
        <v>50</v>
      </c>
      <c r="B26" s="5" t="s">
        <v>64</v>
      </c>
      <c r="C26" s="2" t="s">
        <v>31</v>
      </c>
      <c r="D26" s="2"/>
      <c r="E26" s="11">
        <v>8240.0400000000009</v>
      </c>
      <c r="G26" s="13"/>
    </row>
    <row r="27" spans="1:7" x14ac:dyDescent="0.25">
      <c r="A27" s="4" t="s">
        <v>49</v>
      </c>
      <c r="B27" s="5" t="s">
        <v>64</v>
      </c>
      <c r="C27" s="2" t="s">
        <v>31</v>
      </c>
      <c r="D27" s="2"/>
      <c r="E27" s="11">
        <v>4825.75</v>
      </c>
      <c r="G27" s="13"/>
    </row>
    <row r="28" spans="1:7" x14ac:dyDescent="0.25">
      <c r="A28" s="4" t="s">
        <v>47</v>
      </c>
      <c r="B28" s="5" t="s">
        <v>64</v>
      </c>
      <c r="C28" s="2" t="s">
        <v>31</v>
      </c>
      <c r="D28" s="2"/>
      <c r="E28" s="27">
        <v>3767.96</v>
      </c>
      <c r="G28" s="13"/>
    </row>
    <row r="29" spans="1:7" x14ac:dyDescent="0.25">
      <c r="A29" s="4" t="s">
        <v>29</v>
      </c>
      <c r="B29" s="5" t="s">
        <v>64</v>
      </c>
      <c r="C29" s="2" t="s">
        <v>31</v>
      </c>
      <c r="D29" s="2"/>
      <c r="E29" s="11">
        <f>3100+3503.45</f>
        <v>6603.45</v>
      </c>
      <c r="G29" s="13"/>
    </row>
    <row r="30" spans="1:7" x14ac:dyDescent="0.25">
      <c r="A30" s="4" t="s">
        <v>81</v>
      </c>
      <c r="B30" s="5" t="s">
        <v>64</v>
      </c>
      <c r="C30" s="2" t="s">
        <v>31</v>
      </c>
      <c r="D30" s="2"/>
      <c r="E30" s="11">
        <v>18000</v>
      </c>
      <c r="G30" s="13"/>
    </row>
    <row r="31" spans="1:7" x14ac:dyDescent="0.25">
      <c r="A31" s="4" t="s">
        <v>72</v>
      </c>
      <c r="B31" s="5" t="s">
        <v>77</v>
      </c>
      <c r="C31" s="2" t="s">
        <v>68</v>
      </c>
      <c r="D31" s="2">
        <v>2</v>
      </c>
      <c r="E31" s="11">
        <f>D31*260.07</f>
        <v>520.14</v>
      </c>
      <c r="G31" s="13"/>
    </row>
    <row r="32" spans="1:7" x14ac:dyDescent="0.25">
      <c r="A32" s="4" t="s">
        <v>73</v>
      </c>
      <c r="B32" s="5" t="s">
        <v>77</v>
      </c>
      <c r="C32" s="2" t="s">
        <v>68</v>
      </c>
      <c r="D32" s="2">
        <v>8</v>
      </c>
      <c r="E32" s="11">
        <f>D32*260.07</f>
        <v>2080.56</v>
      </c>
      <c r="G32" s="13"/>
    </row>
    <row r="33" spans="1:7" x14ac:dyDescent="0.25">
      <c r="A33" s="4" t="s">
        <v>74</v>
      </c>
      <c r="B33" s="5" t="s">
        <v>78</v>
      </c>
      <c r="C33" s="2" t="s">
        <v>31</v>
      </c>
      <c r="D33" s="2"/>
      <c r="E33" s="11">
        <v>22371.93</v>
      </c>
      <c r="G33" s="13"/>
    </row>
    <row r="34" spans="1:7" ht="30" x14ac:dyDescent="0.25">
      <c r="A34" s="4" t="s">
        <v>75</v>
      </c>
      <c r="B34" s="5" t="s">
        <v>78</v>
      </c>
      <c r="C34" s="2" t="s">
        <v>68</v>
      </c>
      <c r="D34" s="2">
        <v>2</v>
      </c>
      <c r="E34" s="11">
        <f>D34*260.07</f>
        <v>520.14</v>
      </c>
      <c r="G34" s="13"/>
    </row>
    <row r="35" spans="1:7" ht="30" x14ac:dyDescent="0.25">
      <c r="A35" s="4" t="s">
        <v>76</v>
      </c>
      <c r="B35" s="5" t="s">
        <v>78</v>
      </c>
      <c r="C35" s="2" t="s">
        <v>31</v>
      </c>
      <c r="D35" s="2"/>
      <c r="E35" s="11">
        <v>18638.400000000001</v>
      </c>
      <c r="G35" s="13"/>
    </row>
    <row r="36" spans="1:7" x14ac:dyDescent="0.25">
      <c r="A36" s="4" t="s">
        <v>80</v>
      </c>
      <c r="B36" s="5" t="s">
        <v>78</v>
      </c>
      <c r="C36" s="2" t="s">
        <v>68</v>
      </c>
      <c r="D36" s="2">
        <v>6</v>
      </c>
      <c r="E36" s="11">
        <f>D36*260.07</f>
        <v>1560.42</v>
      </c>
      <c r="G36" s="13"/>
    </row>
    <row r="37" spans="1:7" x14ac:dyDescent="0.25">
      <c r="A37" s="4" t="s">
        <v>79</v>
      </c>
      <c r="B37" s="5" t="s">
        <v>78</v>
      </c>
      <c r="C37" s="2" t="s">
        <v>31</v>
      </c>
      <c r="D37" s="2"/>
      <c r="E37" s="11">
        <v>1757.13</v>
      </c>
      <c r="G37" s="13"/>
    </row>
    <row r="38" spans="1:7" x14ac:dyDescent="0.25">
      <c r="A38" s="4"/>
      <c r="B38" s="5"/>
      <c r="C38" s="2"/>
      <c r="D38" s="2"/>
      <c r="E38" s="11"/>
      <c r="G38" s="13"/>
    </row>
    <row r="39" spans="1:7" s="6" customFormat="1" ht="14.25" x14ac:dyDescent="0.2">
      <c r="A39" s="26" t="s">
        <v>44</v>
      </c>
      <c r="B39" s="5"/>
      <c r="C39" s="14"/>
      <c r="D39" s="14"/>
      <c r="E39" s="15">
        <f>SUM(E22:E38)</f>
        <v>387225.55200000008</v>
      </c>
    </row>
    <row r="40" spans="1:7" s="6" customFormat="1" x14ac:dyDescent="0.2">
      <c r="A40" s="7"/>
      <c r="B40" s="16"/>
      <c r="C40" s="17"/>
      <c r="D40" s="17"/>
      <c r="E40" s="18"/>
    </row>
    <row r="41" spans="1:7" ht="30" customHeight="1" x14ac:dyDescent="0.25">
      <c r="A41" s="80" t="s">
        <v>82</v>
      </c>
      <c r="B41" s="80"/>
      <c r="C41" s="80"/>
      <c r="D41" s="80"/>
      <c r="E41" s="80"/>
    </row>
    <row r="42" spans="1:7" ht="30" customHeight="1" x14ac:dyDescent="0.25">
      <c r="A42" s="75" t="s">
        <v>21</v>
      </c>
      <c r="B42" s="75"/>
      <c r="C42" s="75"/>
      <c r="D42" s="75"/>
      <c r="E42" s="75"/>
    </row>
    <row r="43" spans="1:7" x14ac:dyDescent="0.25">
      <c r="A43" s="75" t="s">
        <v>20</v>
      </c>
      <c r="B43" s="75"/>
      <c r="C43" s="75"/>
      <c r="D43" s="75"/>
      <c r="E43" s="75"/>
    </row>
    <row r="44" spans="1:7" ht="30.75" customHeight="1" x14ac:dyDescent="0.25">
      <c r="A44" s="75" t="s">
        <v>33</v>
      </c>
      <c r="B44" s="75"/>
      <c r="C44" s="75"/>
      <c r="D44" s="75"/>
      <c r="E44" s="75"/>
    </row>
    <row r="45" spans="1:7" x14ac:dyDescent="0.25">
      <c r="A45" s="75" t="s">
        <v>18</v>
      </c>
      <c r="B45" s="75"/>
      <c r="C45" s="75"/>
      <c r="D45" s="75"/>
      <c r="E45" s="75"/>
    </row>
    <row r="46" spans="1:7" x14ac:dyDescent="0.25">
      <c r="A46" s="81" t="s">
        <v>5</v>
      </c>
      <c r="B46" s="81"/>
      <c r="C46" s="81"/>
      <c r="D46" s="81"/>
      <c r="E46" s="81"/>
    </row>
    <row r="47" spans="1:7" x14ac:dyDescent="0.25">
      <c r="A47" s="75" t="s">
        <v>18</v>
      </c>
      <c r="B47" s="75"/>
      <c r="C47" s="75"/>
      <c r="D47" s="75"/>
      <c r="E47" s="75"/>
    </row>
    <row r="48" spans="1:7" x14ac:dyDescent="0.25">
      <c r="A48" s="82" t="s">
        <v>56</v>
      </c>
      <c r="B48" s="82"/>
      <c r="C48" s="82"/>
      <c r="D48" s="82"/>
      <c r="E48" s="82"/>
    </row>
    <row r="49" spans="1:7" x14ac:dyDescent="0.25">
      <c r="B49" s="79" t="s">
        <v>19</v>
      </c>
      <c r="C49" s="79"/>
      <c r="D49" s="79"/>
      <c r="E49" s="19" t="s">
        <v>6</v>
      </c>
    </row>
    <row r="50" spans="1:7" x14ac:dyDescent="0.25">
      <c r="A50" s="22"/>
      <c r="B50" s="22"/>
      <c r="C50" s="22"/>
      <c r="D50" s="22"/>
      <c r="E50" s="9"/>
    </row>
    <row r="51" spans="1:7" x14ac:dyDescent="0.25">
      <c r="A51" s="82" t="s">
        <v>32</v>
      </c>
      <c r="B51" s="82"/>
      <c r="C51" s="82"/>
      <c r="D51" s="82"/>
      <c r="E51" s="82"/>
    </row>
    <row r="52" spans="1:7" x14ac:dyDescent="0.25">
      <c r="B52" s="79" t="s">
        <v>19</v>
      </c>
      <c r="C52" s="79"/>
      <c r="D52" s="79"/>
      <c r="E52" s="19" t="s">
        <v>6</v>
      </c>
    </row>
    <row r="54" spans="1:7" x14ac:dyDescent="0.25">
      <c r="A54" s="1" t="s">
        <v>57</v>
      </c>
    </row>
    <row r="55" spans="1:7" x14ac:dyDescent="0.25">
      <c r="A55" s="6" t="s">
        <v>34</v>
      </c>
      <c r="E55" s="1"/>
    </row>
    <row r="56" spans="1:7" x14ac:dyDescent="0.25">
      <c r="A56" s="6" t="s">
        <v>38</v>
      </c>
      <c r="B56" s="20">
        <f>'2кв'!B59</f>
        <v>145971.37199999997</v>
      </c>
      <c r="E56" s="1"/>
    </row>
    <row r="57" spans="1:7" x14ac:dyDescent="0.25">
      <c r="A57" s="35" t="s">
        <v>83</v>
      </c>
      <c r="B57" s="21"/>
      <c r="E57" s="1"/>
    </row>
    <row r="58" spans="1:7" x14ac:dyDescent="0.25">
      <c r="A58" s="1" t="s">
        <v>36</v>
      </c>
      <c r="B58" s="21">
        <v>313984.53999999998</v>
      </c>
      <c r="E58" s="1"/>
      <c r="G58" s="13"/>
    </row>
    <row r="59" spans="1:7" x14ac:dyDescent="0.25">
      <c r="A59" s="1" t="s">
        <v>39</v>
      </c>
      <c r="B59" s="28">
        <v>5947.54</v>
      </c>
      <c r="E59" s="1"/>
    </row>
    <row r="60" spans="1:7" x14ac:dyDescent="0.25">
      <c r="A60" s="1" t="s">
        <v>45</v>
      </c>
      <c r="B60" s="21">
        <f>350*3</f>
        <v>1050</v>
      </c>
      <c r="E60" s="1"/>
    </row>
    <row r="61" spans="1:7" x14ac:dyDescent="0.25">
      <c r="A61" s="1" t="s">
        <v>42</v>
      </c>
      <c r="B61" s="21">
        <f>3*330</f>
        <v>990</v>
      </c>
      <c r="E61" s="1"/>
    </row>
    <row r="62" spans="1:7" x14ac:dyDescent="0.25">
      <c r="A62" s="1" t="s">
        <v>46</v>
      </c>
      <c r="B62" s="21">
        <f>3*300</f>
        <v>900</v>
      </c>
      <c r="E62" s="1"/>
    </row>
    <row r="63" spans="1:7" ht="30" x14ac:dyDescent="0.25">
      <c r="A63" s="35" t="s">
        <v>37</v>
      </c>
      <c r="B63" s="21">
        <f>E39</f>
        <v>387225.55200000008</v>
      </c>
      <c r="E63" s="1"/>
    </row>
    <row r="64" spans="1:7" x14ac:dyDescent="0.25">
      <c r="A64" s="23" t="s">
        <v>35</v>
      </c>
      <c r="B64" s="24">
        <f>B56+B58+B59+B60+B61+B62-B63</f>
        <v>81617.899999999849</v>
      </c>
    </row>
  </sheetData>
  <mergeCells count="30">
    <mergeCell ref="B52:D52"/>
    <mergeCell ref="A20:E20"/>
    <mergeCell ref="A41:E41"/>
    <mergeCell ref="A42:E42"/>
    <mergeCell ref="A43:E43"/>
    <mergeCell ref="A44:E44"/>
    <mergeCell ref="A45:E45"/>
    <mergeCell ref="A46:E46"/>
    <mergeCell ref="A47:E47"/>
    <mergeCell ref="A48:E48"/>
    <mergeCell ref="B49:D49"/>
    <mergeCell ref="A51:E51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topLeftCell="A37" zoomScaleSheetLayoutView="100" workbookViewId="0">
      <selection activeCell="B55" sqref="B55"/>
    </sheetView>
  </sheetViews>
  <sheetFormatPr defaultColWidth="9.140625" defaultRowHeight="15" x14ac:dyDescent="0.25"/>
  <cols>
    <col min="1" max="1" width="33.28515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2" customWidth="1"/>
    <col min="6" max="6" width="9.140625" style="1"/>
    <col min="7" max="7" width="12.140625" style="1" bestFit="1" customWidth="1"/>
    <col min="8" max="8" width="12.140625" style="1" customWidth="1"/>
    <col min="9" max="16384" width="9.140625" style="1"/>
  </cols>
  <sheetData>
    <row r="1" spans="1:5" x14ac:dyDescent="0.25">
      <c r="A1" s="71" t="s">
        <v>11</v>
      </c>
      <c r="B1" s="71"/>
      <c r="C1" s="71"/>
      <c r="D1" s="71"/>
      <c r="E1" s="71"/>
    </row>
    <row r="2" spans="1:5" ht="29.25" customHeight="1" x14ac:dyDescent="0.25">
      <c r="A2" s="72" t="s">
        <v>12</v>
      </c>
      <c r="B2" s="73"/>
      <c r="C2" s="73"/>
      <c r="D2" s="73"/>
      <c r="E2" s="73"/>
    </row>
    <row r="3" spans="1:5" x14ac:dyDescent="0.25">
      <c r="A3" s="72" t="s">
        <v>84</v>
      </c>
      <c r="B3" s="72"/>
      <c r="C3" s="72"/>
      <c r="D3" s="72"/>
      <c r="E3" s="72"/>
    </row>
    <row r="4" spans="1:5" x14ac:dyDescent="0.25">
      <c r="A4" s="29" t="s">
        <v>13</v>
      </c>
      <c r="B4" s="3"/>
      <c r="C4" s="3"/>
      <c r="D4" s="37"/>
      <c r="E4" s="37" t="s">
        <v>85</v>
      </c>
    </row>
    <row r="5" spans="1:5" x14ac:dyDescent="0.25">
      <c r="A5" s="22"/>
      <c r="B5" s="3"/>
      <c r="C5" s="3"/>
      <c r="D5" s="3"/>
      <c r="E5" s="8"/>
    </row>
    <row r="6" spans="1:5" x14ac:dyDescent="0.25">
      <c r="A6" s="75" t="s">
        <v>0</v>
      </c>
      <c r="B6" s="75"/>
      <c r="C6" s="75"/>
      <c r="D6" s="75"/>
      <c r="E6" s="75"/>
    </row>
    <row r="7" spans="1:5" x14ac:dyDescent="0.25">
      <c r="A7" s="70" t="s">
        <v>24</v>
      </c>
      <c r="B7" s="70"/>
      <c r="C7" s="70"/>
      <c r="D7" s="70"/>
      <c r="E7" s="70"/>
    </row>
    <row r="8" spans="1:5" x14ac:dyDescent="0.25">
      <c r="A8" s="77" t="s">
        <v>1</v>
      </c>
      <c r="B8" s="77"/>
      <c r="C8" s="77"/>
      <c r="D8" s="77"/>
      <c r="E8" s="77"/>
    </row>
    <row r="9" spans="1:5" x14ac:dyDescent="0.25">
      <c r="A9" s="75" t="s">
        <v>25</v>
      </c>
      <c r="B9" s="75"/>
      <c r="C9" s="75"/>
      <c r="D9" s="75"/>
      <c r="E9" s="75"/>
    </row>
    <row r="10" spans="1:5" ht="24.75" customHeight="1" x14ac:dyDescent="0.25">
      <c r="A10" s="78" t="s">
        <v>14</v>
      </c>
      <c r="B10" s="78"/>
      <c r="C10" s="78"/>
      <c r="D10" s="78"/>
      <c r="E10" s="78"/>
    </row>
    <row r="11" spans="1:5" ht="28.5" customHeight="1" x14ac:dyDescent="0.25">
      <c r="A11" s="75" t="s">
        <v>26</v>
      </c>
      <c r="B11" s="75"/>
      <c r="C11" s="75"/>
      <c r="D11" s="75"/>
      <c r="E11" s="75"/>
    </row>
    <row r="12" spans="1:5" x14ac:dyDescent="0.25">
      <c r="A12" s="77" t="s">
        <v>15</v>
      </c>
      <c r="B12" s="77"/>
      <c r="C12" s="77"/>
      <c r="D12" s="77"/>
      <c r="E12" s="77"/>
    </row>
    <row r="13" spans="1:5" x14ac:dyDescent="0.25">
      <c r="A13" s="75" t="s">
        <v>22</v>
      </c>
      <c r="B13" s="75"/>
      <c r="C13" s="75"/>
      <c r="D13" s="75"/>
      <c r="E13" s="75"/>
    </row>
    <row r="14" spans="1:5" x14ac:dyDescent="0.25">
      <c r="A14" s="77" t="s">
        <v>2</v>
      </c>
      <c r="B14" s="77"/>
      <c r="C14" s="77"/>
      <c r="D14" s="77"/>
      <c r="E14" s="77"/>
    </row>
    <row r="15" spans="1:5" x14ac:dyDescent="0.25">
      <c r="A15" s="75" t="s">
        <v>54</v>
      </c>
      <c r="B15" s="75"/>
      <c r="C15" s="75"/>
      <c r="D15" s="75"/>
      <c r="E15" s="75"/>
    </row>
    <row r="16" spans="1:5" x14ac:dyDescent="0.25">
      <c r="A16" s="77" t="s">
        <v>16</v>
      </c>
      <c r="B16" s="77"/>
      <c r="C16" s="77"/>
      <c r="D16" s="77"/>
      <c r="E16" s="77"/>
    </row>
    <row r="17" spans="1:7" ht="26.25" customHeight="1" x14ac:dyDescent="0.25">
      <c r="A17" s="75" t="s">
        <v>17</v>
      </c>
      <c r="B17" s="75"/>
      <c r="C17" s="75"/>
      <c r="D17" s="75"/>
      <c r="E17" s="75"/>
    </row>
    <row r="18" spans="1:7" ht="62.25" customHeight="1" x14ac:dyDescent="0.25">
      <c r="A18" s="75" t="s">
        <v>27</v>
      </c>
      <c r="B18" s="75"/>
      <c r="C18" s="75"/>
      <c r="D18" s="75"/>
      <c r="E18" s="75"/>
    </row>
    <row r="19" spans="1:7" ht="31.5" customHeight="1" x14ac:dyDescent="0.25">
      <c r="A19" s="76" t="s">
        <v>28</v>
      </c>
      <c r="B19" s="76"/>
      <c r="C19" s="76"/>
      <c r="D19" s="76"/>
      <c r="E19" s="76"/>
    </row>
    <row r="20" spans="1:7" x14ac:dyDescent="0.25">
      <c r="A20" s="76"/>
      <c r="B20" s="76"/>
      <c r="C20" s="76"/>
      <c r="D20" s="76"/>
      <c r="E20" s="76"/>
      <c r="F20" s="1">
        <f>4325.3+63.5</f>
        <v>4388.8</v>
      </c>
      <c r="G20" s="1">
        <v>3</v>
      </c>
    </row>
    <row r="21" spans="1:7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10" t="s">
        <v>8</v>
      </c>
    </row>
    <row r="22" spans="1:7" ht="38.25" x14ac:dyDescent="0.25">
      <c r="A22" s="25" t="s">
        <v>43</v>
      </c>
      <c r="B22" s="5" t="s">
        <v>40</v>
      </c>
      <c r="C22" s="2" t="s">
        <v>4</v>
      </c>
      <c r="D22" s="2">
        <v>15.77</v>
      </c>
      <c r="E22" s="11">
        <f>D22*F20*G20</f>
        <v>207634.12800000003</v>
      </c>
      <c r="G22" s="13"/>
    </row>
    <row r="23" spans="1:7" x14ac:dyDescent="0.25">
      <c r="A23" s="4" t="s">
        <v>41</v>
      </c>
      <c r="B23" s="5" t="s">
        <v>23</v>
      </c>
      <c r="C23" s="2" t="s">
        <v>4</v>
      </c>
      <c r="D23" s="2">
        <v>6.06</v>
      </c>
      <c r="E23" s="11">
        <f>D23*F20*G20</f>
        <v>79788.384000000005</v>
      </c>
      <c r="G23" s="13"/>
    </row>
    <row r="24" spans="1:7" x14ac:dyDescent="0.25">
      <c r="A24" s="4" t="s">
        <v>51</v>
      </c>
      <c r="B24" s="5" t="s">
        <v>116</v>
      </c>
      <c r="C24" s="2" t="s">
        <v>31</v>
      </c>
      <c r="D24" s="2"/>
      <c r="E24" s="11">
        <v>0</v>
      </c>
      <c r="G24" s="13"/>
    </row>
    <row r="25" spans="1:7" x14ac:dyDescent="0.25">
      <c r="A25" s="1" t="s">
        <v>48</v>
      </c>
      <c r="B25" s="5" t="s">
        <v>116</v>
      </c>
      <c r="C25" s="2" t="s">
        <v>31</v>
      </c>
      <c r="D25" s="2"/>
      <c r="E25" s="11">
        <v>15341.16</v>
      </c>
      <c r="G25" s="13"/>
    </row>
    <row r="26" spans="1:7" x14ac:dyDescent="0.25">
      <c r="A26" s="4" t="s">
        <v>50</v>
      </c>
      <c r="B26" s="5" t="s">
        <v>116</v>
      </c>
      <c r="C26" s="2" t="s">
        <v>31</v>
      </c>
      <c r="D26" s="2"/>
      <c r="E26" s="11">
        <v>10582.8</v>
      </c>
      <c r="G26" s="13"/>
    </row>
    <row r="27" spans="1:7" x14ac:dyDescent="0.25">
      <c r="A27" s="4" t="s">
        <v>49</v>
      </c>
      <c r="B27" s="5" t="s">
        <v>116</v>
      </c>
      <c r="C27" s="2" t="s">
        <v>31</v>
      </c>
      <c r="D27" s="2"/>
      <c r="E27" s="11">
        <v>4544.45</v>
      </c>
      <c r="G27" s="13"/>
    </row>
    <row r="28" spans="1:7" x14ac:dyDescent="0.25">
      <c r="A28" s="4" t="s">
        <v>47</v>
      </c>
      <c r="B28" s="5" t="s">
        <v>116</v>
      </c>
      <c r="C28" s="2" t="s">
        <v>31</v>
      </c>
      <c r="D28" s="2"/>
      <c r="E28" s="27">
        <v>4516.7299999999996</v>
      </c>
      <c r="G28" s="13"/>
    </row>
    <row r="29" spans="1:7" x14ac:dyDescent="0.25">
      <c r="A29" s="4" t="s">
        <v>29</v>
      </c>
      <c r="B29" s="5" t="s">
        <v>116</v>
      </c>
      <c r="C29" s="2" t="s">
        <v>31</v>
      </c>
      <c r="D29" s="2"/>
      <c r="E29" s="11">
        <v>6203.24</v>
      </c>
      <c r="G29" s="13"/>
    </row>
    <row r="30" spans="1:7" ht="30" x14ac:dyDescent="0.25">
      <c r="A30" s="38" t="s">
        <v>86</v>
      </c>
      <c r="B30" s="5" t="s">
        <v>115</v>
      </c>
      <c r="C30" s="2" t="s">
        <v>68</v>
      </c>
      <c r="D30" s="2">
        <v>3</v>
      </c>
      <c r="E30" s="11">
        <f>D30*260.07</f>
        <v>780.21</v>
      </c>
      <c r="G30" s="13"/>
    </row>
    <row r="31" spans="1:7" x14ac:dyDescent="0.25">
      <c r="A31" s="4"/>
      <c r="B31" s="5"/>
      <c r="C31" s="2"/>
      <c r="D31" s="2"/>
      <c r="E31" s="11"/>
      <c r="G31" s="13"/>
    </row>
    <row r="32" spans="1:7" s="6" customFormat="1" ht="14.25" x14ac:dyDescent="0.2">
      <c r="A32" s="26" t="s">
        <v>44</v>
      </c>
      <c r="B32" s="5"/>
      <c r="C32" s="14"/>
      <c r="D32" s="14"/>
      <c r="E32" s="15">
        <f>SUM(E22:E31)</f>
        <v>329391.10200000001</v>
      </c>
    </row>
    <row r="33" spans="1:5" s="6" customFormat="1" x14ac:dyDescent="0.2">
      <c r="A33" s="7"/>
      <c r="B33" s="16"/>
      <c r="C33" s="17"/>
      <c r="D33" s="17"/>
      <c r="E33" s="18"/>
    </row>
    <row r="34" spans="1:5" ht="30" customHeight="1" x14ac:dyDescent="0.25">
      <c r="A34" s="80" t="s">
        <v>118</v>
      </c>
      <c r="B34" s="80"/>
      <c r="C34" s="80"/>
      <c r="D34" s="80"/>
      <c r="E34" s="80"/>
    </row>
    <row r="35" spans="1:5" ht="30" customHeight="1" x14ac:dyDescent="0.25">
      <c r="A35" s="75" t="s">
        <v>21</v>
      </c>
      <c r="B35" s="75"/>
      <c r="C35" s="75"/>
      <c r="D35" s="75"/>
      <c r="E35" s="75"/>
    </row>
    <row r="36" spans="1:5" x14ac:dyDescent="0.25">
      <c r="A36" s="75" t="s">
        <v>20</v>
      </c>
      <c r="B36" s="75"/>
      <c r="C36" s="75"/>
      <c r="D36" s="75"/>
      <c r="E36" s="75"/>
    </row>
    <row r="37" spans="1:5" ht="30.75" customHeight="1" x14ac:dyDescent="0.25">
      <c r="A37" s="75" t="s">
        <v>33</v>
      </c>
      <c r="B37" s="75"/>
      <c r="C37" s="75"/>
      <c r="D37" s="75"/>
      <c r="E37" s="75"/>
    </row>
    <row r="38" spans="1:5" x14ac:dyDescent="0.25">
      <c r="A38" s="75" t="s">
        <v>18</v>
      </c>
      <c r="B38" s="75"/>
      <c r="C38" s="75"/>
      <c r="D38" s="75"/>
      <c r="E38" s="75"/>
    </row>
    <row r="39" spans="1:5" x14ac:dyDescent="0.25">
      <c r="A39" s="81" t="s">
        <v>5</v>
      </c>
      <c r="B39" s="81"/>
      <c r="C39" s="81"/>
      <c r="D39" s="81"/>
      <c r="E39" s="81"/>
    </row>
    <row r="40" spans="1:5" x14ac:dyDescent="0.25">
      <c r="A40" s="75" t="s">
        <v>18</v>
      </c>
      <c r="B40" s="75"/>
      <c r="C40" s="75"/>
      <c r="D40" s="75"/>
      <c r="E40" s="75"/>
    </row>
    <row r="41" spans="1:5" x14ac:dyDescent="0.25">
      <c r="A41" s="82" t="s">
        <v>56</v>
      </c>
      <c r="B41" s="82"/>
      <c r="C41" s="82"/>
      <c r="D41" s="82"/>
      <c r="E41" s="82"/>
    </row>
    <row r="42" spans="1:5" x14ac:dyDescent="0.25">
      <c r="B42" s="79" t="s">
        <v>19</v>
      </c>
      <c r="C42" s="79"/>
      <c r="D42" s="79"/>
      <c r="E42" s="19" t="s">
        <v>6</v>
      </c>
    </row>
    <row r="43" spans="1:5" x14ac:dyDescent="0.25">
      <c r="A43" s="22"/>
      <c r="B43" s="22"/>
      <c r="C43" s="22"/>
      <c r="D43" s="22"/>
      <c r="E43" s="9"/>
    </row>
    <row r="44" spans="1:5" x14ac:dyDescent="0.25">
      <c r="A44" s="82" t="s">
        <v>32</v>
      </c>
      <c r="B44" s="82"/>
      <c r="C44" s="82"/>
      <c r="D44" s="82"/>
      <c r="E44" s="82"/>
    </row>
    <row r="45" spans="1:5" x14ac:dyDescent="0.25">
      <c r="B45" s="79" t="s">
        <v>19</v>
      </c>
      <c r="C45" s="79"/>
      <c r="D45" s="79"/>
      <c r="E45" s="19" t="s">
        <v>6</v>
      </c>
    </row>
    <row r="47" spans="1:5" x14ac:dyDescent="0.25">
      <c r="A47" s="1" t="s">
        <v>57</v>
      </c>
    </row>
    <row r="48" spans="1:5" x14ac:dyDescent="0.25">
      <c r="A48" s="6" t="s">
        <v>34</v>
      </c>
      <c r="E48" s="1"/>
    </row>
    <row r="49" spans="1:7" x14ac:dyDescent="0.25">
      <c r="A49" s="6" t="s">
        <v>38</v>
      </c>
      <c r="B49" s="20">
        <f>'3кв'!B64</f>
        <v>81617.899999999849</v>
      </c>
      <c r="E49" s="1"/>
    </row>
    <row r="50" spans="1:7" x14ac:dyDescent="0.25">
      <c r="A50" s="36" t="s">
        <v>119</v>
      </c>
      <c r="B50" s="21"/>
      <c r="E50" s="1"/>
    </row>
    <row r="51" spans="1:7" x14ac:dyDescent="0.25">
      <c r="A51" s="1" t="s">
        <v>36</v>
      </c>
      <c r="B51" s="21">
        <v>338928.55</v>
      </c>
      <c r="E51" s="1"/>
      <c r="G51" s="13"/>
    </row>
    <row r="52" spans="1:7" x14ac:dyDescent="0.25">
      <c r="A52" s="1" t="s">
        <v>39</v>
      </c>
      <c r="B52" s="28">
        <v>8336.2900000000009</v>
      </c>
      <c r="E52" s="1"/>
    </row>
    <row r="53" spans="1:7" x14ac:dyDescent="0.25">
      <c r="A53" s="1" t="s">
        <v>45</v>
      </c>
      <c r="B53" s="21">
        <f>350*3</f>
        <v>1050</v>
      </c>
      <c r="E53" s="1"/>
    </row>
    <row r="54" spans="1:7" x14ac:dyDescent="0.25">
      <c r="A54" s="1" t="s">
        <v>42</v>
      </c>
      <c r="B54" s="21">
        <f>3*330</f>
        <v>990</v>
      </c>
      <c r="E54" s="1"/>
    </row>
    <row r="55" spans="1:7" x14ac:dyDescent="0.25">
      <c r="A55" s="1" t="s">
        <v>46</v>
      </c>
      <c r="B55" s="21">
        <f>3*300</f>
        <v>900</v>
      </c>
      <c r="E55" s="1"/>
    </row>
    <row r="56" spans="1:7" ht="30" x14ac:dyDescent="0.25">
      <c r="A56" s="36" t="s">
        <v>37</v>
      </c>
      <c r="B56" s="21">
        <f>E32</f>
        <v>329391.10200000001</v>
      </c>
      <c r="E56" s="1"/>
    </row>
    <row r="57" spans="1:7" x14ac:dyDescent="0.25">
      <c r="A57" s="23" t="s">
        <v>35</v>
      </c>
      <c r="B57" s="24">
        <f>B49+B51+B52+B53+B54+B55-B56</f>
        <v>102431.6379999998</v>
      </c>
    </row>
  </sheetData>
  <mergeCells count="29">
    <mergeCell ref="A1:E1"/>
    <mergeCell ref="A2:E2"/>
    <mergeCell ref="A3:E3"/>
    <mergeCell ref="A6:E6"/>
    <mergeCell ref="A7:E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5:D45"/>
    <mergeCell ref="A20:E20"/>
    <mergeCell ref="A34:E34"/>
    <mergeCell ref="A35:E35"/>
    <mergeCell ref="A36:E36"/>
    <mergeCell ref="A37:E37"/>
    <mergeCell ref="A38:E38"/>
    <mergeCell ref="A39:E39"/>
    <mergeCell ref="A40:E40"/>
    <mergeCell ref="A41:E41"/>
    <mergeCell ref="B42:D42"/>
    <mergeCell ref="A44:E4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BreakPreview" zoomScaleSheetLayoutView="100" workbookViewId="0">
      <selection activeCell="C40" sqref="C40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20.14062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83" t="s">
        <v>87</v>
      </c>
      <c r="B1" s="83"/>
      <c r="C1" s="83"/>
      <c r="D1" s="39"/>
    </row>
    <row r="2" spans="1:4" ht="15.75" x14ac:dyDescent="0.25">
      <c r="A2" s="84" t="s">
        <v>88</v>
      </c>
      <c r="B2" s="84"/>
      <c r="C2" s="84"/>
      <c r="D2" s="40"/>
    </row>
    <row r="3" spans="1:4" ht="15.75" x14ac:dyDescent="0.25">
      <c r="A3" s="84" t="s">
        <v>89</v>
      </c>
      <c r="B3" s="84"/>
      <c r="C3" s="84"/>
      <c r="D3" s="40"/>
    </row>
    <row r="4" spans="1:4" ht="15.75" x14ac:dyDescent="0.25">
      <c r="A4" s="83" t="s">
        <v>117</v>
      </c>
      <c r="B4" s="83"/>
      <c r="C4" s="83"/>
      <c r="D4" s="39"/>
    </row>
    <row r="5" spans="1:4" ht="15.75" x14ac:dyDescent="0.25">
      <c r="A5" s="85"/>
      <c r="B5" s="85"/>
      <c r="C5" s="85"/>
      <c r="D5" s="41"/>
    </row>
    <row r="6" spans="1:4" ht="15.75" x14ac:dyDescent="0.25">
      <c r="A6" s="40"/>
      <c r="B6" s="42" t="s">
        <v>90</v>
      </c>
      <c r="C6" s="43">
        <f>'1кв'!B48</f>
        <v>131120.01999999999</v>
      </c>
      <c r="D6" s="44"/>
    </row>
    <row r="7" spans="1:4" ht="15.75" x14ac:dyDescent="0.25">
      <c r="A7" s="45" t="s">
        <v>91</v>
      </c>
      <c r="B7" s="42" t="s">
        <v>120</v>
      </c>
      <c r="C7" s="43"/>
      <c r="D7" s="44"/>
    </row>
    <row r="8" spans="1:4" ht="15.75" x14ac:dyDescent="0.25">
      <c r="A8" s="40"/>
      <c r="B8" s="46" t="s">
        <v>92</v>
      </c>
      <c r="C8" s="43"/>
      <c r="D8" s="44"/>
    </row>
    <row r="9" spans="1:4" ht="15.75" x14ac:dyDescent="0.25">
      <c r="A9" s="40"/>
      <c r="B9" s="4" t="s">
        <v>121</v>
      </c>
      <c r="C9" s="43"/>
      <c r="D9" s="44"/>
    </row>
    <row r="10" spans="1:4" ht="15.75" x14ac:dyDescent="0.25">
      <c r="A10" s="40"/>
      <c r="B10" s="4" t="s">
        <v>123</v>
      </c>
      <c r="C10" s="43"/>
      <c r="D10" s="44"/>
    </row>
    <row r="11" spans="1:4" ht="15.75" x14ac:dyDescent="0.25">
      <c r="A11" s="40"/>
      <c r="B11" s="4" t="s">
        <v>124</v>
      </c>
      <c r="C11" s="43"/>
      <c r="D11" s="44"/>
    </row>
    <row r="12" spans="1:4" ht="15.75" x14ac:dyDescent="0.25">
      <c r="A12" s="40"/>
      <c r="B12" s="4" t="s">
        <v>122</v>
      </c>
      <c r="C12" s="43"/>
      <c r="D12" s="44"/>
    </row>
    <row r="13" spans="1:4" ht="15.75" x14ac:dyDescent="0.25">
      <c r="B13" s="47" t="s">
        <v>93</v>
      </c>
      <c r="C13" s="48">
        <f>'1кв'!B50+'2кв'!B53+'3кв'!B58+'4кв'!B51</f>
        <v>1264846.24</v>
      </c>
      <c r="D13" s="49"/>
    </row>
    <row r="14" spans="1:4" ht="15.75" x14ac:dyDescent="0.25">
      <c r="B14" s="47" t="s">
        <v>94</v>
      </c>
      <c r="C14" s="48">
        <f>'1кв'!B51+'2кв'!B54+'3кв'!B59+'4кв'!B52</f>
        <v>22061.65</v>
      </c>
      <c r="D14" s="49"/>
    </row>
    <row r="15" spans="1:4" ht="30" x14ac:dyDescent="0.25">
      <c r="B15" s="50" t="s">
        <v>95</v>
      </c>
      <c r="C15" s="48">
        <f>'1кв'!B52+'2кв'!B55+'3кв'!B60+'4кв'!B53</f>
        <v>4200</v>
      </c>
      <c r="D15" s="49"/>
    </row>
    <row r="16" spans="1:4" ht="30" x14ac:dyDescent="0.25">
      <c r="B16" s="50" t="s">
        <v>96</v>
      </c>
      <c r="C16" s="48">
        <f>'1кв'!B53+'2кв'!B56+'3кв'!B61+'4кв'!B54</f>
        <v>3960</v>
      </c>
      <c r="D16" s="49"/>
    </row>
    <row r="17" spans="1:5" ht="30" x14ac:dyDescent="0.25">
      <c r="A17" s="45"/>
      <c r="B17" s="50" t="s">
        <v>97</v>
      </c>
      <c r="C17" s="48">
        <f>'1кв'!B54+'2кв'!B57+'3кв'!B62+'4кв'!B55</f>
        <v>3600</v>
      </c>
      <c r="D17" s="49"/>
    </row>
    <row r="18" spans="1:5" ht="15.75" x14ac:dyDescent="0.25">
      <c r="A18" s="51"/>
      <c r="B18" s="47" t="s">
        <v>98</v>
      </c>
      <c r="C18" s="52">
        <f>SUM(C13:C17)</f>
        <v>1298667.8899999999</v>
      </c>
      <c r="D18" s="44">
        <f>'[1]1кв'!B49+'[1]1кв'!B50+'[1]1кв'!B51+'[1]1кв'!B52+'[1]1кв'!B53+'[1]2кв'!B49+'[1]2кв'!B50+'[1]2кв'!B51+'[1]2кв'!B52+'[1]2кв'!B53+'[1]3кв'!B49+'[1]3кв'!B50+'[1]3кв'!B51+'[1]3кв'!B52+'[1]3кв'!B53+'[1]4кв'!B50+'[1]4кв'!B51+'[1]4кв'!B52+'[1]4кв'!B53+'[1]4кв'!B54</f>
        <v>760387.37000000011</v>
      </c>
    </row>
    <row r="19" spans="1:5" ht="15.75" x14ac:dyDescent="0.25">
      <c r="A19" s="41"/>
      <c r="B19" s="86"/>
      <c r="C19" s="86"/>
      <c r="D19" s="53"/>
    </row>
    <row r="20" spans="1:5" ht="15.75" x14ac:dyDescent="0.25">
      <c r="A20" s="54" t="s">
        <v>99</v>
      </c>
      <c r="B20" s="25" t="s">
        <v>43</v>
      </c>
      <c r="C20" s="55">
        <f>'[2]1кв'!E22+'[2]2кв'!E22+'[2]3кв'!E22+'[2]4кв'!E22</f>
        <v>786560.73600000003</v>
      </c>
      <c r="D20" s="53"/>
    </row>
    <row r="21" spans="1:5" ht="15.75" x14ac:dyDescent="0.25">
      <c r="A21" s="54"/>
      <c r="B21" s="56" t="s">
        <v>41</v>
      </c>
      <c r="C21" s="55">
        <f>'[2]1кв'!E23+'[2]2кв'!E23+'[2]3кв'!E23+'[2]4кв'!E23</f>
        <v>302300.54400000005</v>
      </c>
      <c r="D21" s="53"/>
    </row>
    <row r="22" spans="1:5" ht="15.75" x14ac:dyDescent="0.25">
      <c r="A22" s="54"/>
      <c r="B22" s="4" t="s">
        <v>51</v>
      </c>
      <c r="C22" s="55">
        <f>'[2]1кв'!E24+'[2]2кв'!E24+'[2]3кв'!E24+'[2]4кв'!E24</f>
        <v>689.68</v>
      </c>
      <c r="D22" s="53"/>
    </row>
    <row r="23" spans="1:5" ht="15.75" x14ac:dyDescent="0.25">
      <c r="A23" s="54"/>
      <c r="B23" s="4" t="s">
        <v>100</v>
      </c>
      <c r="C23" s="55">
        <f>'[2]1кв'!E25+'[2]2кв'!E25+'[2]3кв'!E25+'[2]4кв'!E25</f>
        <v>18234.59</v>
      </c>
      <c r="D23" s="53"/>
    </row>
    <row r="24" spans="1:5" ht="15.75" x14ac:dyDescent="0.25">
      <c r="A24" s="54"/>
      <c r="B24" s="4" t="s">
        <v>101</v>
      </c>
      <c r="C24" s="55">
        <f>'[2]1кв'!E26+'[2]2кв'!E26+'[2]3кв'!E26+'[2]4кв'!E26</f>
        <v>36429.009999999995</v>
      </c>
      <c r="D24" s="53"/>
    </row>
    <row r="25" spans="1:5" ht="15.75" x14ac:dyDescent="0.25">
      <c r="A25" s="54"/>
      <c r="B25" s="4" t="s">
        <v>102</v>
      </c>
      <c r="C25" s="55">
        <f>'[2]1кв'!E27+'[2]2кв'!E27+'[2]3кв'!E27+'[2]4кв'!E27</f>
        <v>17978.95</v>
      </c>
      <c r="D25" s="53"/>
    </row>
    <row r="26" spans="1:5" ht="15.75" x14ac:dyDescent="0.25">
      <c r="A26" s="54"/>
      <c r="B26" s="4" t="s">
        <v>103</v>
      </c>
      <c r="C26" s="55">
        <f>'[2]1кв'!E28+'[2]2кв'!E28+'[2]3кв'!E28+'[2]4кв'!E28</f>
        <v>36989.611999999994</v>
      </c>
      <c r="D26" s="53"/>
    </row>
    <row r="27" spans="1:5" ht="15.75" x14ac:dyDescent="0.25">
      <c r="A27" s="41"/>
      <c r="B27" s="4" t="s">
        <v>29</v>
      </c>
      <c r="C27" s="55">
        <f>'[2]1кв'!E29+'[2]2кв'!E29+'[2]3кв'!E29+'[2]4кв'!E29</f>
        <v>45238.82</v>
      </c>
      <c r="D27" s="53"/>
      <c r="E27" s="57"/>
    </row>
    <row r="28" spans="1:5" ht="15.75" x14ac:dyDescent="0.25">
      <c r="A28" s="54"/>
      <c r="B28" s="58" t="s">
        <v>125</v>
      </c>
      <c r="C28" s="55">
        <f>'[2]2кв'!E32+'[2]3кв'!E31+'[2]3кв'!E32+'[2]3кв'!E34+'[2]3кв'!E36+'[2]4кв'!E30</f>
        <v>9236.6699999999983</v>
      </c>
      <c r="D28" s="53"/>
    </row>
    <row r="29" spans="1:5" ht="15.75" x14ac:dyDescent="0.25">
      <c r="A29" s="54"/>
      <c r="B29" s="59" t="s">
        <v>104</v>
      </c>
      <c r="C29" s="55">
        <f>SUM(C31:C37)</f>
        <v>73697.66</v>
      </c>
      <c r="D29" s="53"/>
    </row>
    <row r="30" spans="1:5" ht="15.75" x14ac:dyDescent="0.25">
      <c r="A30" s="54"/>
      <c r="B30" s="46" t="s">
        <v>92</v>
      </c>
      <c r="C30" s="55"/>
      <c r="D30" s="53"/>
    </row>
    <row r="31" spans="1:5" ht="15.75" x14ac:dyDescent="0.25">
      <c r="A31" s="54"/>
      <c r="B31" s="60" t="s">
        <v>126</v>
      </c>
      <c r="C31" s="55">
        <f>'[2]2кв'!E30</f>
        <v>1542</v>
      </c>
      <c r="D31" s="53"/>
    </row>
    <row r="32" spans="1:5" ht="15.75" x14ac:dyDescent="0.25">
      <c r="A32" s="54"/>
      <c r="B32" s="60" t="s">
        <v>127</v>
      </c>
      <c r="C32" s="55">
        <f>'[2]2кв'!E31</f>
        <v>11388.2</v>
      </c>
      <c r="D32" s="53"/>
    </row>
    <row r="33" spans="1:5" ht="15.75" x14ac:dyDescent="0.25">
      <c r="A33" s="54"/>
      <c r="B33" s="60" t="s">
        <v>128</v>
      </c>
      <c r="C33" s="55">
        <f>'[2]3кв'!E30</f>
        <v>18000</v>
      </c>
      <c r="D33" s="53"/>
    </row>
    <row r="34" spans="1:5" ht="15.75" x14ac:dyDescent="0.25">
      <c r="A34" s="54"/>
      <c r="B34" s="60" t="s">
        <v>129</v>
      </c>
      <c r="C34" s="55">
        <f>'[2]3кв'!E33</f>
        <v>22371.93</v>
      </c>
      <c r="D34" s="53"/>
    </row>
    <row r="35" spans="1:5" ht="15.75" x14ac:dyDescent="0.25">
      <c r="A35" s="54"/>
      <c r="B35" s="60" t="s">
        <v>130</v>
      </c>
      <c r="C35" s="55">
        <f>'[2]3кв'!E35</f>
        <v>18638.400000000001</v>
      </c>
      <c r="D35" s="53"/>
    </row>
    <row r="36" spans="1:5" ht="15.75" x14ac:dyDescent="0.25">
      <c r="A36" s="54"/>
      <c r="B36" s="60" t="s">
        <v>131</v>
      </c>
      <c r="C36" s="55">
        <f>'[2]3кв'!E37</f>
        <v>1757.13</v>
      </c>
      <c r="D36" s="53"/>
    </row>
    <row r="37" spans="1:5" ht="15.75" x14ac:dyDescent="0.25">
      <c r="A37" s="54"/>
      <c r="B37" s="60"/>
      <c r="C37" s="55"/>
      <c r="D37" s="53"/>
    </row>
    <row r="38" spans="1:5" ht="15.75" x14ac:dyDescent="0.25">
      <c r="A38" s="41"/>
      <c r="B38" s="61" t="s">
        <v>105</v>
      </c>
      <c r="C38" s="62">
        <f>SUM(C20:C29)</f>
        <v>1327356.2719999999</v>
      </c>
      <c r="D38" s="53">
        <f>'[2]1кв'!E31+'[2]2кв'!E34+'[2]3кв'!E39+'[2]4кв'!E32</f>
        <v>1327356.2720000001</v>
      </c>
      <c r="E38" s="57"/>
    </row>
    <row r="39" spans="1:5" ht="15.75" x14ac:dyDescent="0.25">
      <c r="A39" s="41"/>
      <c r="B39" s="63" t="s">
        <v>106</v>
      </c>
      <c r="C39" s="64">
        <f>C6+C18-C38</f>
        <v>102431.63800000004</v>
      </c>
      <c r="D39" s="53"/>
    </row>
    <row r="40" spans="1:5" ht="15.75" x14ac:dyDescent="0.25">
      <c r="A40" s="41"/>
      <c r="B40" s="45"/>
      <c r="C40" s="45"/>
      <c r="D40" s="53"/>
    </row>
    <row r="41" spans="1:5" ht="15.75" x14ac:dyDescent="0.25">
      <c r="A41" s="41"/>
      <c r="B41" s="65" t="s">
        <v>107</v>
      </c>
      <c r="C41" s="65"/>
      <c r="D41" s="53"/>
    </row>
    <row r="42" spans="1:5" ht="15.75" x14ac:dyDescent="0.25">
      <c r="A42" s="41"/>
      <c r="B42" s="65" t="s">
        <v>108</v>
      </c>
      <c r="C42" s="66">
        <v>128763.03</v>
      </c>
      <c r="D42" s="53"/>
    </row>
    <row r="43" spans="1:5" ht="15.75" x14ac:dyDescent="0.25">
      <c r="A43" s="41"/>
      <c r="B43" s="67" t="s">
        <v>109</v>
      </c>
      <c r="C43" s="68">
        <v>155090.84</v>
      </c>
      <c r="D43" s="53"/>
    </row>
    <row r="44" spans="1:5" ht="15.75" x14ac:dyDescent="0.25">
      <c r="A44" s="41"/>
      <c r="B44" s="65" t="s">
        <v>110</v>
      </c>
      <c r="C44" s="69">
        <f>C43-C42</f>
        <v>26327.809999999998</v>
      </c>
      <c r="D44" s="53"/>
    </row>
    <row r="45" spans="1:5" ht="15.75" x14ac:dyDescent="0.25">
      <c r="A45" s="41"/>
      <c r="B45" s="45"/>
      <c r="C45" s="45"/>
      <c r="D45" s="53"/>
    </row>
    <row r="46" spans="1:5" ht="15.75" x14ac:dyDescent="0.25">
      <c r="A46" s="41"/>
      <c r="B46" s="45"/>
      <c r="C46" s="45"/>
      <c r="D46" s="53"/>
    </row>
    <row r="47" spans="1:5" ht="15.75" x14ac:dyDescent="0.25">
      <c r="A47" s="41" t="s">
        <v>111</v>
      </c>
      <c r="B47" s="45" t="s">
        <v>112</v>
      </c>
      <c r="C47" s="45"/>
      <c r="D47" s="53"/>
    </row>
    <row r="48" spans="1:5" ht="15.75" x14ac:dyDescent="0.25">
      <c r="A48" s="41"/>
      <c r="B48" s="45" t="s">
        <v>113</v>
      </c>
      <c r="C48" s="45"/>
      <c r="D48" s="53"/>
    </row>
    <row r="49" spans="1:4" ht="15.75" x14ac:dyDescent="0.25">
      <c r="A49" s="41"/>
      <c r="B49" s="45" t="s">
        <v>114</v>
      </c>
      <c r="C49" s="45"/>
      <c r="D49" s="53"/>
    </row>
  </sheetData>
  <mergeCells count="6">
    <mergeCell ref="B19:C19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2024-02-27T12:18:32Z</dcterms:modified>
</cp:coreProperties>
</file>